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2790" windowWidth="15180" windowHeight="4185" firstSheet="1" activeTab="1"/>
  </bookViews>
  <sheets>
    <sheet name="для Лизы" sheetId="1" r:id="rId1"/>
    <sheet name="переч 17-21г" sheetId="2" r:id="rId2"/>
    <sheet name="перечень" sheetId="3" r:id="rId3"/>
  </sheets>
  <externalReferences>
    <externalReference r:id="rId6"/>
  </externalReferences>
  <definedNames>
    <definedName name="_xlnm.Print_Titles" localSheetId="1">'переч 17-21г'!$15:$15</definedName>
    <definedName name="_xlnm.Print_Area" localSheetId="1">'переч 17-21г'!$A$1:$L$53</definedName>
    <definedName name="_xlnm.Print_Area" localSheetId="2">'/Documents and Settings\РАИСА ВАСИЛЬЕВНА\Мои документы\[план на 13 год.xls]Лист1'!$A$1:$K$58</definedName>
  </definedNames>
  <calcPr fullCalcOnLoad="1"/>
</workbook>
</file>

<file path=xl/sharedStrings.xml><?xml version="1.0" encoding="utf-8"?>
<sst xmlns="http://schemas.openxmlformats.org/spreadsheetml/2006/main" count="166" uniqueCount="103">
  <si>
    <t>Источники финансирования</t>
  </si>
  <si>
    <t>Всего (тыс. руб.)</t>
  </si>
  <si>
    <t>Объем финансирования по годам (тыс. руб.)</t>
  </si>
  <si>
    <t>Ответственный за выполнение мероприятия</t>
  </si>
  <si>
    <t>Ожидаемый результат</t>
  </si>
  <si>
    <t>ПЕРЕЧЕНЬ МЕРОПРИЯТИЙ ПО РЕАЛИЗАЦИИ ДОЛГОСРОЧНОЙ ЦЕЛЕВОЙ ПРОГРАММЫ</t>
  </si>
  <si>
    <t>2011г.</t>
  </si>
  <si>
    <t>Строительство КНС в мкр. Сертолово-2 и напорных канализационных коллекторов от мкр. Сертолово-2 до Сертолово-1</t>
  </si>
  <si>
    <t>Наименование мероприятия</t>
  </si>
  <si>
    <t>Срок исполнения</t>
  </si>
  <si>
    <t>Бюджет МО Сертолово</t>
  </si>
  <si>
    <t>Проектирование, реконструкция  и строительство сетей уличного освещения города Сертолово</t>
  </si>
  <si>
    <t>№ п/п</t>
  </si>
  <si>
    <t xml:space="preserve">Проектирование двухтрубной системы ГВС по адресу: ул. Заречная, ул. Ветеранов,  ул.Школьная </t>
  </si>
  <si>
    <t xml:space="preserve">Строительство двухтрубной системы ГВС  по адресу: ул. Заречная, ул. Ветеранов,  ул.Школьная </t>
  </si>
  <si>
    <t xml:space="preserve"> "Проектирование, реконструкция и строительство инженерных сетей и сооружений в сфере ЖКХ                                                                                                        МО Сертолово Ленинградской области в 2011-2013 гг."</t>
  </si>
  <si>
    <t>Строительство КНС и напорных канализационных коллекторов от мкр.Черная Речка до ГКНС в г. Сертолово</t>
  </si>
  <si>
    <t>Итого по Программе:</t>
  </si>
  <si>
    <t>Строительство распределительного газопровода высокого, среднего и низкого давления  для газоснабжения жилых домов мкр. Черная речка</t>
  </si>
  <si>
    <t>Строительство внутриплощадочных сетей водоснабжения в мкр. Сертолово-2 с учетом перспективы развития по адресу: Ленинградская область, Всеволожский район, г.Сертолово</t>
  </si>
  <si>
    <t>утверждено на 2012г</t>
  </si>
  <si>
    <t>утверждено на 2013г</t>
  </si>
  <si>
    <t>+(-)</t>
  </si>
  <si>
    <t>надо 2012</t>
  </si>
  <si>
    <t>надо 2013г</t>
  </si>
  <si>
    <t>раздел</t>
  </si>
  <si>
    <t>-1998,4</t>
  </si>
  <si>
    <t>-670,4</t>
  </si>
  <si>
    <t>Всего  надо,11,13,14г.г.</t>
  </si>
  <si>
    <t>41279503 01  500 226</t>
  </si>
  <si>
    <t>050279503 01  003 310</t>
  </si>
  <si>
    <t>050279503 02  003 310</t>
  </si>
  <si>
    <t>050279503 03  003 310</t>
  </si>
  <si>
    <t>0503</t>
  </si>
  <si>
    <t>050379503 03  003 310</t>
  </si>
  <si>
    <t>412</t>
  </si>
  <si>
    <t>ДЦП "Разработка проектов на строительство инженерных сетей и сооружений водоснабжения и водоотведения На 2010-2012г.г.</t>
  </si>
  <si>
    <t>-6857,5</t>
  </si>
  <si>
    <t>4127951000 500 226</t>
  </si>
  <si>
    <t xml:space="preserve"> ДЦП "Энергосбережение и повышение энергетической эффективности в сфере ЖКХ МО Сертолово в 2010-2012г.г."</t>
  </si>
  <si>
    <t>050179504</t>
  </si>
  <si>
    <t>-4227,8</t>
  </si>
  <si>
    <t>Исп. Кузьмина Р.В.</t>
  </si>
  <si>
    <t>Зам. председателя комитета ЖКХ</t>
  </si>
  <si>
    <t>Муратова И.Р.</t>
  </si>
  <si>
    <t>Долгосрочная ЦП " Благоустроенный город Сертолово  " на 2011-2013 годы.</t>
  </si>
  <si>
    <t>Всего по  4    программам</t>
  </si>
  <si>
    <t>Строительство КНС и напорных канализационных коллекторов от мкр.Черная Речка до ГКНС в г.Сертолово</t>
  </si>
  <si>
    <t>2.1.</t>
  </si>
  <si>
    <t>3.1.</t>
  </si>
  <si>
    <t>ПЕРЕЧЕНЬ МЕРОПРИЯТИЙ ПО РЕАЛИЗАЦИИ МУНИЦИПАЛЬНОЙ ПРОГРАММЫ</t>
  </si>
  <si>
    <t>Раздел 3. Развитие сети уличного освещения города Сертолово</t>
  </si>
  <si>
    <t>Бюджет ЛО</t>
  </si>
  <si>
    <t xml:space="preserve">  МУ "Оказание услуг "Развитие"      </t>
  </si>
  <si>
    <t xml:space="preserve"> МУ "Оказание услуг "Развитие"      </t>
  </si>
  <si>
    <t>Итого по разделу 2, в т.ч.:</t>
  </si>
  <si>
    <t>Областной бюджет ЛО</t>
  </si>
  <si>
    <t>Итого по разделу 3, в т.ч.:</t>
  </si>
  <si>
    <t>Всего, в том числе по источникам:</t>
  </si>
  <si>
    <t>1.1.</t>
  </si>
  <si>
    <t>2017 г.</t>
  </si>
  <si>
    <t>2018 г.</t>
  </si>
  <si>
    <t>2019 г.</t>
  </si>
  <si>
    <t>2020 г.</t>
  </si>
  <si>
    <t>2021г.</t>
  </si>
  <si>
    <t>1.2.</t>
  </si>
  <si>
    <t>Итого по разделу 1, в т.ч.:</t>
  </si>
  <si>
    <t>2017-2021 гг.</t>
  </si>
  <si>
    <t>2018-2021 гг.</t>
  </si>
  <si>
    <t>2017г., 2019г., 2021г.</t>
  </si>
  <si>
    <t xml:space="preserve">                  Раздел 1. Организация обеспечения потребителей МО Сертолово качественными коммунальными услугами</t>
  </si>
  <si>
    <t>1.3.</t>
  </si>
  <si>
    <t>1.4.</t>
  </si>
  <si>
    <t>1.5.</t>
  </si>
  <si>
    <t>Раздел 2. Организация надежного уличного освещения на территории МО Сертолово</t>
  </si>
  <si>
    <t xml:space="preserve">                           Раздел 3. Обеспечение развития объектов транспортной инфраструктуры на территории МО Сертолово</t>
  </si>
  <si>
    <t xml:space="preserve">Строительство двухтрубной системы горячего водоснабжения  </t>
  </si>
  <si>
    <t>Строительство инженерной  и транспортной инфраструктуры к земельным участкам для ИЖС, выделенным для многодетных семей, по адресу: мкр. Чёрная Речка, г. Сертолово, Всеволожский район, Ленинградской области</t>
  </si>
  <si>
    <t xml:space="preserve">МУ "Оказание услуг "Развитие"      </t>
  </si>
  <si>
    <t>Проектирование,  реконструкция, модернизация и строительство участков сети уличного освещения города Сертолово</t>
  </si>
  <si>
    <t>Проектирование системы водоотведения дождевых вод на территории города Сертолово</t>
  </si>
  <si>
    <t>Проектирование, реконструкция  и строительство объектов транспортной инфраструктуры на территории МО Сертолово</t>
  </si>
  <si>
    <t>Актуализация схем теплоснабжения, водоснабжения и водоотведения на территории МО Сертолово с учетом перспективы развития</t>
  </si>
  <si>
    <t>Строительство  двухтрубной системы горячего водоснабжения  позволит улучшить качество подаваемой горячей воды   потребителям по  ул. Заречная, ул. Ветеранов, ул. Школьная.</t>
  </si>
  <si>
    <t>Строительство инженерной и транспортной инфраструктуры к  земельным участкам  позволит обеспечить данные участки инженерной инфраструктурой, а также улично-дорожной сетью с выездом на автомобильную дорогу  регионального значения "Парголово-Огоньки".</t>
  </si>
  <si>
    <r>
      <t xml:space="preserve"> </t>
    </r>
    <r>
      <rPr>
        <b/>
        <sz val="16"/>
        <rFont val="Times New Roman"/>
        <family val="1"/>
      </rPr>
      <t>"Развитие инженерной и транспортной инфраструктуры на территории МО Сертолово"</t>
    </r>
  </si>
  <si>
    <t>Приложение №1</t>
  </si>
  <si>
    <t xml:space="preserve">к постановлению </t>
  </si>
  <si>
    <t>администрации МО Сертолово</t>
  </si>
  <si>
    <t>2017-2018 гг.</t>
  </si>
  <si>
    <t>2017-2019 гг.</t>
  </si>
  <si>
    <t xml:space="preserve"> Строительство канализационного коллектора протяженностью 9,0919 км от мкр. Черная Речка до ГКНС в г. Сертолово,  КНС производительностью 4200 м3/сут   в мкр. Черная Речка позволит исключить сброс неочищенных сточных вод на рельеф местности в мкр. Черная Речка.</t>
  </si>
  <si>
    <t>Проектирование системы водоотведения на територии города Сертолово позволит получить комплект проектно-сметной документации для дальнейшего ее строительства,  в целях повышения комфортности проживания населения города Сертолово.</t>
  </si>
  <si>
    <t>Актуализация схем теплоснабжения, водоснабжения и водоотведения позволит рационально решать вопросы теплоснабжения, водоснабжения и водоотведения новых объектов градостроения МО Сертолово.</t>
  </si>
  <si>
    <t>1.6.</t>
  </si>
  <si>
    <t>Проектирование лупинга теплотрассы от котельной на ул.Заречная  до микрорайона Сертолово-2</t>
  </si>
  <si>
    <t xml:space="preserve">Проектирование лупинга теплотрассы позволит начать его строительство для надежного и бесперебойного обеспечения жителей  ДОС-2,  жителей жилых домов по ул. Юбилейная, ул. Березовая </t>
  </si>
  <si>
    <t>2.2.</t>
  </si>
  <si>
    <t>Актуализация схемы уличного освещения на территории МО Сертолово с учетом перспективы развития</t>
  </si>
  <si>
    <t>Реконструкция, модернизация и строительство участков сети уличного освещения города Сертолово позволит  повысить освещенность территории города Сертолово, а также обеспечит экономичность, надежность и экологичность функционирования  сети уличного освещения.</t>
  </si>
  <si>
    <t>Актуализация схемы уличного освещения на территории МО Сертолово повысит эффективность  планирования регламентных работ, что позволит увеличить сроки эксплуатации имеющейся инфраструктуры, позволит своевременно осуществлять замену участков сети уличного освещения  имеющих значительный физический износ, развивать сети уличного наружного освещения, решать вопросы связанные с  энергоэффективностью и функциональными улучшениями освещения территории МО Сертолово.</t>
  </si>
  <si>
    <t xml:space="preserve"> Реконструкция и строительство объектов транспортной инфраструктуры  позволит связать новые объекты градостроения с существующей транспортной системой, улучшить транспортно-эксплуатационные характеристики дорог и проездов, повысит безопасность и устойчивость транспортной системы.</t>
  </si>
  <si>
    <r>
      <t xml:space="preserve">от  </t>
    </r>
    <r>
      <rPr>
        <u val="single"/>
        <sz val="12"/>
        <rFont val="Times New Roman"/>
        <family val="1"/>
      </rPr>
      <t xml:space="preserve">  06.07.2018г.</t>
    </r>
    <r>
      <rPr>
        <u val="single"/>
        <sz val="12"/>
        <color indexed="9"/>
        <rFont val="Times New Roman"/>
        <family val="1"/>
      </rPr>
      <t xml:space="preserve">. </t>
    </r>
    <r>
      <rPr>
        <sz val="12"/>
        <rFont val="Times New Roman"/>
        <family val="1"/>
      </rPr>
      <t xml:space="preserve"> № </t>
    </r>
    <r>
      <rPr>
        <u val="single"/>
        <sz val="12"/>
        <rFont val="Times New Roman"/>
        <family val="1"/>
      </rPr>
      <t>251</t>
    </r>
    <r>
      <rPr>
        <u val="single"/>
        <sz val="12"/>
        <color indexed="9"/>
        <rFont val="Times New Roman"/>
        <family val="1"/>
      </rPr>
      <t xml:space="preserve">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</si>
</sst>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3">
    <font>
      <sz val="10"/>
      <name val="Arial Cyr"/>
      <family val="0"/>
    </font>
    <font>
      <b/>
      <sz val="12"/>
      <name val="Times New Roman"/>
      <family val="1"/>
    </font>
    <font>
      <sz val="11"/>
      <name val="Times New Roman"/>
      <family val="1"/>
    </font>
    <font>
      <b/>
      <sz val="11"/>
      <name val="Times New Roman"/>
      <family val="1"/>
    </font>
    <font>
      <sz val="10"/>
      <name val="Times New Roman"/>
      <family val="1"/>
    </font>
    <font>
      <b/>
      <sz val="10"/>
      <name val="Arial Cyr"/>
      <family val="0"/>
    </font>
    <font>
      <sz val="8"/>
      <name val="Times New Roman"/>
      <family val="1"/>
    </font>
    <font>
      <sz val="8"/>
      <name val="Arial Cyr"/>
      <family val="0"/>
    </font>
    <font>
      <u val="single"/>
      <sz val="10"/>
      <color indexed="12"/>
      <name val="Arial Cyr"/>
      <family val="0"/>
    </font>
    <font>
      <u val="single"/>
      <sz val="10"/>
      <color indexed="36"/>
      <name val="Arial Cyr"/>
      <family val="0"/>
    </font>
    <font>
      <sz val="14"/>
      <name val="Arial Cyr"/>
      <family val="0"/>
    </font>
    <font>
      <sz val="11"/>
      <color indexed="10"/>
      <name val="Times New Roman"/>
      <family val="1"/>
    </font>
    <font>
      <sz val="10"/>
      <color indexed="10"/>
      <name val="Arial Cyr"/>
      <family val="0"/>
    </font>
    <font>
      <sz val="10"/>
      <color indexed="23"/>
      <name val="Helvetica"/>
      <family val="2"/>
    </font>
    <font>
      <sz val="14"/>
      <color indexed="10"/>
      <name val="Arial Cyr"/>
      <family val="0"/>
    </font>
    <font>
      <sz val="12"/>
      <name val="Times New Roman"/>
      <family val="1"/>
    </font>
    <font>
      <sz val="14"/>
      <name val="Times New Roman"/>
      <family val="1"/>
    </font>
    <font>
      <sz val="9"/>
      <name val="Times New Roman"/>
      <family val="1"/>
    </font>
    <font>
      <sz val="11"/>
      <color indexed="8"/>
      <name val="Times New Roman"/>
      <family val="1"/>
    </font>
    <font>
      <b/>
      <sz val="14"/>
      <color indexed="8"/>
      <name val="Times New Roman"/>
      <family val="1"/>
    </font>
    <font>
      <b/>
      <sz val="14"/>
      <name val="Times New Roman"/>
      <family val="1"/>
    </font>
    <font>
      <b/>
      <sz val="14"/>
      <name val="Arial Cyr"/>
      <family val="0"/>
    </font>
    <font>
      <sz val="12"/>
      <name val="Arial Cyr"/>
      <family val="0"/>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name val="Times New Roman"/>
      <family val="1"/>
    </font>
    <font>
      <u val="single"/>
      <sz val="12"/>
      <color indexed="9"/>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9"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4" borderId="0" applyNumberFormat="0" applyBorder="0" applyAlignment="0" applyProtection="0"/>
  </cellStyleXfs>
  <cellXfs count="192">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ill="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top" wrapText="1"/>
    </xf>
    <xf numFmtId="0" fontId="4" fillId="0" borderId="10" xfId="0" applyFont="1" applyBorder="1" applyAlignment="1">
      <alignment wrapText="1"/>
    </xf>
    <xf numFmtId="0" fontId="4"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Fill="1" applyBorder="1" applyAlignment="1">
      <alignment horizontal="center" wrapText="1"/>
    </xf>
    <xf numFmtId="0" fontId="7" fillId="0" borderId="0" xfId="0" applyFont="1" applyBorder="1" applyAlignment="1">
      <alignment/>
    </xf>
    <xf numFmtId="0" fontId="7" fillId="0" borderId="0" xfId="0" applyFont="1" applyAlignment="1">
      <alignment/>
    </xf>
    <xf numFmtId="176" fontId="3"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176" fontId="2"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10" xfId="0" applyBorder="1" applyAlignment="1">
      <alignment/>
    </xf>
    <xf numFmtId="0" fontId="0" fillId="0" borderId="10" xfId="0" applyFill="1" applyBorder="1" applyAlignment="1">
      <alignment/>
    </xf>
    <xf numFmtId="0" fontId="4" fillId="0" borderId="11" xfId="0" applyNumberFormat="1" applyFont="1" applyBorder="1" applyAlignment="1">
      <alignment horizontal="center" vertical="center" wrapText="1"/>
    </xf>
    <xf numFmtId="0" fontId="5" fillId="0" borderId="10" xfId="0" applyFont="1" applyBorder="1" applyAlignment="1">
      <alignment/>
    </xf>
    <xf numFmtId="0" fontId="5" fillId="0" borderId="0" xfId="0" applyFont="1" applyBorder="1" applyAlignment="1">
      <alignment/>
    </xf>
    <xf numFmtId="49" fontId="4" fillId="0" borderId="10" xfId="0" applyNumberFormat="1" applyFont="1" applyBorder="1" applyAlignment="1">
      <alignment/>
    </xf>
    <xf numFmtId="176" fontId="2" fillId="0" borderId="13" xfId="0" applyNumberFormat="1" applyFont="1" applyBorder="1" applyAlignment="1">
      <alignment horizontal="center" vertical="center" wrapText="1"/>
    </xf>
    <xf numFmtId="176" fontId="0" fillId="0" borderId="10" xfId="0" applyNumberFormat="1" applyBorder="1" applyAlignment="1">
      <alignment/>
    </xf>
    <xf numFmtId="0" fontId="0" fillId="0" borderId="14" xfId="0" applyFill="1" applyBorder="1" applyAlignment="1">
      <alignment horizontal="center" vertical="center"/>
    </xf>
    <xf numFmtId="0" fontId="0" fillId="24" borderId="0" xfId="0" applyFill="1" applyAlignment="1">
      <alignment/>
    </xf>
    <xf numFmtId="49" fontId="4" fillId="24" borderId="10" xfId="0" applyNumberFormat="1" applyFont="1" applyFill="1" applyBorder="1" applyAlignment="1">
      <alignment/>
    </xf>
    <xf numFmtId="0" fontId="4" fillId="24" borderId="10" xfId="0" applyFont="1" applyFill="1" applyBorder="1" applyAlignment="1">
      <alignment horizontal="center" vertical="center" wrapText="1"/>
    </xf>
    <xf numFmtId="0" fontId="6" fillId="24" borderId="10" xfId="0" applyFont="1" applyFill="1" applyBorder="1" applyAlignment="1">
      <alignment horizontal="center" wrapText="1"/>
    </xf>
    <xf numFmtId="49" fontId="2"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176" fontId="3" fillId="24" borderId="10" xfId="0" applyNumberFormat="1" applyFont="1" applyFill="1" applyBorder="1" applyAlignment="1">
      <alignment horizontal="center" vertical="center" wrapText="1"/>
    </xf>
    <xf numFmtId="0" fontId="2" fillId="24" borderId="0" xfId="0" applyFont="1" applyFill="1" applyBorder="1" applyAlignment="1">
      <alignment horizontal="center" wrapText="1"/>
    </xf>
    <xf numFmtId="0" fontId="1" fillId="24" borderId="0" xfId="0" applyFont="1" applyFill="1" applyBorder="1" applyAlignment="1">
      <alignment horizontal="center" wrapText="1"/>
    </xf>
    <xf numFmtId="1" fontId="2" fillId="24" borderId="10" xfId="0" applyNumberFormat="1" applyFont="1" applyFill="1" applyBorder="1" applyAlignment="1">
      <alignment horizontal="center" vertical="center" wrapText="1"/>
    </xf>
    <xf numFmtId="0" fontId="7" fillId="0" borderId="10" xfId="0" applyFont="1" applyBorder="1" applyAlignment="1">
      <alignment/>
    </xf>
    <xf numFmtId="49" fontId="0" fillId="0" borderId="0" xfId="0" applyNumberFormat="1" applyFont="1" applyBorder="1" applyAlignment="1">
      <alignment/>
    </xf>
    <xf numFmtId="49" fontId="6" fillId="0" borderId="10" xfId="0" applyNumberFormat="1" applyFont="1" applyBorder="1" applyAlignment="1">
      <alignment horizontal="center" wrapText="1"/>
    </xf>
    <xf numFmtId="49" fontId="4" fillId="0" borderId="10" xfId="0" applyNumberFormat="1" applyFont="1" applyBorder="1" applyAlignment="1">
      <alignment horizontal="center" vertical="center" wrapText="1"/>
    </xf>
    <xf numFmtId="49" fontId="0" fillId="0" borderId="0" xfId="0" applyNumberFormat="1" applyFont="1" applyAlignment="1">
      <alignment/>
    </xf>
    <xf numFmtId="49" fontId="0" fillId="0" borderId="10" xfId="0" applyNumberFormat="1" applyFont="1" applyBorder="1" applyAlignment="1">
      <alignment/>
    </xf>
    <xf numFmtId="0" fontId="1" fillId="0" borderId="10" xfId="0" applyFont="1" applyBorder="1" applyAlignment="1">
      <alignment/>
    </xf>
    <xf numFmtId="0" fontId="5" fillId="0" borderId="10" xfId="0" applyFont="1" applyFill="1" applyBorder="1" applyAlignment="1">
      <alignment/>
    </xf>
    <xf numFmtId="0" fontId="5" fillId="24" borderId="10" xfId="0" applyFont="1" applyFill="1" applyBorder="1" applyAlignment="1">
      <alignment/>
    </xf>
    <xf numFmtId="0" fontId="0" fillId="24" borderId="10" xfId="0" applyFill="1" applyBorder="1" applyAlignment="1">
      <alignment/>
    </xf>
    <xf numFmtId="49" fontId="5" fillId="24" borderId="10" xfId="0" applyNumberFormat="1" applyFont="1" applyFill="1" applyBorder="1" applyAlignment="1">
      <alignment/>
    </xf>
    <xf numFmtId="49" fontId="5" fillId="0" borderId="10" xfId="0" applyNumberFormat="1" applyFont="1" applyBorder="1" applyAlignment="1">
      <alignment/>
    </xf>
    <xf numFmtId="49" fontId="0" fillId="0" borderId="15" xfId="0" applyNumberFormat="1" applyFont="1" applyBorder="1" applyAlignment="1">
      <alignment/>
    </xf>
    <xf numFmtId="49" fontId="5" fillId="0" borderId="15" xfId="0" applyNumberFormat="1" applyFont="1" applyBorder="1" applyAlignment="1">
      <alignment/>
    </xf>
    <xf numFmtId="0" fontId="0" fillId="0" borderId="10" xfId="0" applyFont="1" applyBorder="1" applyAlignment="1">
      <alignment/>
    </xf>
    <xf numFmtId="176" fontId="5" fillId="0" borderId="10" xfId="0" applyNumberFormat="1" applyFont="1" applyBorder="1" applyAlignment="1">
      <alignment/>
    </xf>
    <xf numFmtId="176" fontId="5" fillId="24" borderId="10" xfId="0" applyNumberFormat="1" applyFont="1" applyFill="1" applyBorder="1" applyAlignment="1">
      <alignment/>
    </xf>
    <xf numFmtId="49" fontId="5" fillId="0" borderId="0" xfId="0" applyNumberFormat="1" applyFont="1" applyBorder="1" applyAlignment="1">
      <alignment/>
    </xf>
    <xf numFmtId="0" fontId="5" fillId="0" borderId="0" xfId="0" applyFont="1" applyFill="1" applyBorder="1" applyAlignment="1">
      <alignment/>
    </xf>
    <xf numFmtId="176" fontId="5" fillId="0" borderId="0" xfId="0" applyNumberFormat="1" applyFont="1" applyBorder="1" applyAlignment="1">
      <alignment/>
    </xf>
    <xf numFmtId="176" fontId="5" fillId="24" borderId="0" xfId="0" applyNumberFormat="1" applyFont="1" applyFill="1" applyBorder="1" applyAlignment="1">
      <alignment/>
    </xf>
    <xf numFmtId="0" fontId="5" fillId="24" borderId="0" xfId="0" applyFont="1" applyFill="1" applyBorder="1" applyAlignment="1">
      <alignment/>
    </xf>
    <xf numFmtId="0" fontId="0" fillId="0" borderId="0" xfId="0" applyFill="1" applyBorder="1" applyAlignment="1">
      <alignment/>
    </xf>
    <xf numFmtId="0" fontId="7"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10" fillId="0" borderId="0" xfId="0" applyFont="1" applyFill="1" applyAlignment="1">
      <alignment/>
    </xf>
    <xf numFmtId="0" fontId="4" fillId="0" borderId="0" xfId="0" applyFont="1" applyFill="1" applyAlignment="1">
      <alignment/>
    </xf>
    <xf numFmtId="0" fontId="13" fillId="0" borderId="0" xfId="0" applyFont="1" applyAlignment="1">
      <alignment/>
    </xf>
    <xf numFmtId="4" fontId="11" fillId="25" borderId="10" xfId="0" applyNumberFormat="1" applyFont="1" applyFill="1" applyBorder="1" applyAlignment="1">
      <alignment horizontal="center" vertical="center" wrapText="1"/>
    </xf>
    <xf numFmtId="0" fontId="12" fillId="0" borderId="0" xfId="0" applyFont="1" applyFill="1" applyAlignment="1">
      <alignment/>
    </xf>
    <xf numFmtId="0" fontId="14" fillId="0" borderId="0" xfId="0" applyFont="1" applyFill="1" applyAlignment="1">
      <alignment/>
    </xf>
    <xf numFmtId="0" fontId="4" fillId="0" borderId="10" xfId="0" applyFont="1" applyFill="1" applyBorder="1" applyAlignment="1">
      <alignment horizontal="center" vertical="center" wrapText="1"/>
    </xf>
    <xf numFmtId="16" fontId="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6" xfId="0"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 fontId="18" fillId="25"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177" fontId="3" fillId="25"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0" fontId="0" fillId="0" borderId="10" xfId="0" applyFill="1" applyBorder="1" applyAlignment="1">
      <alignment horizontal="left" vertical="center" wrapText="1"/>
    </xf>
    <xf numFmtId="0" fontId="3" fillId="24" borderId="10" xfId="0" applyFont="1" applyFill="1" applyBorder="1" applyAlignment="1">
      <alignment vertical="center" wrapText="1"/>
    </xf>
    <xf numFmtId="177" fontId="3" fillId="24" borderId="10" xfId="0" applyNumberFormat="1" applyFont="1" applyFill="1" applyBorder="1" applyAlignment="1">
      <alignment horizontal="center" vertical="center" wrapText="1"/>
    </xf>
    <xf numFmtId="176" fontId="3" fillId="24" borderId="10" xfId="0" applyNumberFormat="1" applyFont="1" applyFill="1" applyBorder="1" applyAlignment="1">
      <alignment horizontal="left" vertical="center" wrapText="1"/>
    </xf>
    <xf numFmtId="0" fontId="0" fillId="0" borderId="10" xfId="0" applyFill="1" applyBorder="1" applyAlignment="1">
      <alignment horizontal="left"/>
    </xf>
    <xf numFmtId="176" fontId="3" fillId="0"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176" fontId="15"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vertical="top" wrapText="1"/>
    </xf>
    <xf numFmtId="176" fontId="4"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0" fillId="0" borderId="0" xfId="0" applyFont="1" applyFill="1" applyBorder="1" applyAlignment="1">
      <alignment/>
    </xf>
    <xf numFmtId="0" fontId="19" fillId="0" borderId="0" xfId="0" applyFont="1" applyFill="1" applyBorder="1" applyAlignment="1">
      <alignment/>
    </xf>
    <xf numFmtId="177" fontId="5" fillId="0" borderId="0" xfId="0" applyNumberFormat="1" applyFont="1" applyFill="1" applyBorder="1" applyAlignment="1">
      <alignment/>
    </xf>
    <xf numFmtId="177" fontId="0" fillId="0" borderId="0" xfId="0" applyNumberFormat="1" applyFill="1" applyBorder="1" applyAlignment="1">
      <alignment/>
    </xf>
    <xf numFmtId="176" fontId="5" fillId="0" borderId="0" xfId="0" applyNumberFormat="1" applyFont="1" applyFill="1" applyBorder="1" applyAlignment="1">
      <alignment/>
    </xf>
    <xf numFmtId="0" fontId="0" fillId="0" borderId="18" xfId="0" applyFill="1" applyBorder="1" applyAlignment="1">
      <alignment/>
    </xf>
    <xf numFmtId="0" fontId="21" fillId="0" borderId="0" xfId="0" applyFont="1" applyFill="1" applyAlignment="1">
      <alignment/>
    </xf>
    <xf numFmtId="0" fontId="16" fillId="0" borderId="0" xfId="0" applyFont="1" applyFill="1" applyAlignment="1">
      <alignment/>
    </xf>
    <xf numFmtId="0" fontId="15" fillId="0" borderId="0" xfId="0" applyFont="1" applyFill="1" applyAlignment="1">
      <alignment/>
    </xf>
    <xf numFmtId="0" fontId="22"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16"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7" fillId="0" borderId="10" xfId="0" applyFont="1" applyFill="1" applyBorder="1" applyAlignment="1">
      <alignment horizontal="center" wrapText="1"/>
    </xf>
    <xf numFmtId="0" fontId="0" fillId="0" borderId="18" xfId="0" applyFont="1" applyFill="1" applyBorder="1" applyAlignment="1">
      <alignment horizontal="left"/>
    </xf>
    <xf numFmtId="0" fontId="0" fillId="0" borderId="0" xfId="0" applyFont="1" applyFill="1" applyAlignment="1">
      <alignment horizontal="left"/>
    </xf>
    <xf numFmtId="0" fontId="17" fillId="25" borderId="10" xfId="0" applyFont="1" applyFill="1" applyBorder="1" applyAlignment="1">
      <alignment horizontal="center" vertical="center" wrapText="1"/>
    </xf>
    <xf numFmtId="0" fontId="4" fillId="25" borderId="10" xfId="0" applyFont="1" applyFill="1" applyBorder="1" applyAlignment="1">
      <alignment horizontal="left" vertical="top" wrapText="1"/>
    </xf>
    <xf numFmtId="177" fontId="3" fillId="0" borderId="10" xfId="0" applyNumberFormat="1" applyFont="1" applyFill="1" applyBorder="1" applyAlignment="1">
      <alignment horizontal="center" vertical="center"/>
    </xf>
    <xf numFmtId="177" fontId="2" fillId="25" borderId="10" xfId="0" applyNumberFormat="1" applyFont="1" applyFill="1" applyBorder="1" applyAlignment="1">
      <alignment horizontal="center" vertical="center" wrapText="1"/>
    </xf>
    <xf numFmtId="177" fontId="18" fillId="25" borderId="12" xfId="0" applyNumberFormat="1" applyFont="1" applyFill="1" applyBorder="1" applyAlignment="1">
      <alignment horizontal="center" vertical="center" wrapText="1"/>
    </xf>
    <xf numFmtId="177" fontId="11" fillId="25"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top" wrapText="1"/>
    </xf>
    <xf numFmtId="0" fontId="2" fillId="0" borderId="10" xfId="0" applyFont="1" applyFill="1" applyBorder="1" applyAlignment="1">
      <alignment horizontal="center" wrapText="1"/>
    </xf>
    <xf numFmtId="0" fontId="2" fillId="25" borderId="11" xfId="0" applyFont="1" applyFill="1" applyBorder="1" applyAlignment="1">
      <alignment horizontal="left" vertical="top" wrapText="1"/>
    </xf>
    <xf numFmtId="0" fontId="2" fillId="25" borderId="10" xfId="0" applyFont="1" applyFill="1" applyBorder="1" applyAlignment="1">
      <alignment horizontal="left" vertical="top" wrapText="1"/>
    </xf>
    <xf numFmtId="177" fontId="3" fillId="25" borderId="10" xfId="0" applyNumberFormat="1" applyFont="1" applyFill="1" applyBorder="1" applyAlignment="1">
      <alignment horizontal="center" vertical="center"/>
    </xf>
    <xf numFmtId="4" fontId="3" fillId="25" borderId="10" xfId="0" applyNumberFormat="1" applyFont="1" applyFill="1" applyBorder="1" applyAlignment="1">
      <alignment horizontal="center" vertical="center"/>
    </xf>
    <xf numFmtId="4" fontId="2" fillId="25" borderId="10" xfId="0" applyNumberFormat="1" applyFont="1" applyFill="1" applyBorder="1" applyAlignment="1">
      <alignment horizontal="center" vertical="center" wrapText="1"/>
    </xf>
    <xf numFmtId="177" fontId="12" fillId="25" borderId="10" xfId="0" applyNumberFormat="1" applyFont="1" applyFill="1" applyBorder="1" applyAlignment="1">
      <alignment horizontal="center" vertical="center"/>
    </xf>
    <xf numFmtId="49" fontId="0" fillId="0" borderId="11" xfId="0" applyNumberFormat="1" applyBorder="1" applyAlignment="1">
      <alignment/>
    </xf>
    <xf numFmtId="0" fontId="1" fillId="0" borderId="10" xfId="0" applyFont="1" applyBorder="1" applyAlignment="1">
      <alignment horizontal="center" wrapText="1"/>
    </xf>
    <xf numFmtId="0" fontId="4" fillId="0" borderId="12" xfId="0" applyFont="1" applyFill="1" applyBorder="1" applyAlignment="1">
      <alignment horizontal="left" vertical="top" wrapText="1"/>
    </xf>
    <xf numFmtId="0" fontId="2" fillId="0" borderId="0" xfId="0" applyFont="1" applyBorder="1" applyAlignment="1">
      <alignment horizontal="center" wrapText="1"/>
    </xf>
    <xf numFmtId="0" fontId="1" fillId="0" borderId="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4" fillId="0" borderId="10" xfId="0" applyFont="1" applyFill="1"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1" fillId="0" borderId="10" xfId="0" applyFont="1" applyFill="1" applyBorder="1" applyAlignment="1">
      <alignment horizontal="center" vertical="center" wrapText="1"/>
    </xf>
    <xf numFmtId="16" fontId="4" fillId="0" borderId="12" xfId="0" applyNumberFormat="1" applyFont="1" applyFill="1" applyBorder="1" applyAlignment="1">
      <alignment horizontal="center" vertical="center" wrapText="1"/>
    </xf>
    <xf numFmtId="16" fontId="4" fillId="0" borderId="14" xfId="0" applyNumberFormat="1" applyFont="1" applyFill="1" applyBorder="1" applyAlignment="1">
      <alignment horizontal="center" vertical="center" wrapText="1"/>
    </xf>
    <xf numFmtId="16" fontId="4"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0" xfId="0" applyFont="1" applyFill="1" applyBorder="1" applyAlignment="1">
      <alignment horizontal="center" wrapText="1"/>
    </xf>
    <xf numFmtId="0" fontId="20"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xf>
    <xf numFmtId="0" fontId="17" fillId="25" borderId="19" xfId="0" applyFont="1" applyFill="1" applyBorder="1" applyAlignment="1">
      <alignment horizontal="center" vertical="center" wrapText="1"/>
    </xf>
    <xf numFmtId="0" fontId="0" fillId="25" borderId="20" xfId="0" applyFont="1" applyFill="1" applyBorder="1" applyAlignment="1">
      <alignment horizontal="center" vertical="center" wrapText="1"/>
    </xf>
    <xf numFmtId="0" fontId="0" fillId="25" borderId="21"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25" borderId="12" xfId="0" applyFont="1" applyFill="1" applyBorder="1" applyAlignment="1">
      <alignment horizontal="left" vertical="top" wrapText="1"/>
    </xf>
    <xf numFmtId="0" fontId="0" fillId="25" borderId="14" xfId="0" applyFill="1" applyBorder="1" applyAlignment="1">
      <alignment horizontal="left" vertical="top"/>
    </xf>
    <xf numFmtId="0" fontId="0" fillId="25" borderId="11" xfId="0" applyFill="1" applyBorder="1" applyAlignment="1">
      <alignment horizontal="left" vertical="top"/>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2" fillId="0" borderId="1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22</xdr:row>
      <xdr:rowOff>219075</xdr:rowOff>
    </xdr:from>
    <xdr:ext cx="85725" cy="200025"/>
    <xdr:sp fLocksText="0">
      <xdr:nvSpPr>
        <xdr:cNvPr id="1"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 name="Text Box 1"/>
        <xdr:cNvSpPr txBox="1">
          <a:spLocks noChangeArrowheads="1"/>
        </xdr:cNvSpPr>
      </xdr:nvSpPr>
      <xdr:spPr>
        <a:xfrm>
          <a:off x="1771650" y="64389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 name="Text Box 2"/>
        <xdr:cNvSpPr txBox="1">
          <a:spLocks noChangeArrowheads="1"/>
        </xdr:cNvSpPr>
      </xdr:nvSpPr>
      <xdr:spPr>
        <a:xfrm>
          <a:off x="1771650" y="53054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 name="Text Box 3"/>
        <xdr:cNvSpPr txBox="1">
          <a:spLocks noChangeArrowheads="1"/>
        </xdr:cNvSpPr>
      </xdr:nvSpPr>
      <xdr:spPr>
        <a:xfrm>
          <a:off x="1771650" y="45624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6;&#1040;&#1048;&#1057;&#1040;%20&#1042;&#1040;&#1057;&#1048;&#1051;&#1068;&#1045;&#1042;&#1053;&#1040;\&#1052;&#1086;&#1080;%20&#1076;&#1086;&#1082;&#1091;&#1084;&#1077;&#1085;&#1090;&#1099;\&#1087;&#1083;&#1072;&#1085;%20&#1085;&#1072;%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
          <cell r="E1" t="str">
            <v>справка-план на 2013 год</v>
          </cell>
        </row>
        <row r="3">
          <cell r="B3" t="str">
            <v>ПЕРЕЧЕНЬ МЕРОПРИЯТИЙ ПО РЕАЛИЗАЦИИ ДОЛГОСРОЧНОЙ ЦЕЛЕВОЙ ПРОГРАММЫ</v>
          </cell>
        </row>
        <row r="4">
          <cell r="A4" t="str">
            <v> "Проектирование, реконструкция и строительство инженерных сетей и сооружений в сфере ЖКХ МО Сертолово Ленинградской области в 2011-2013 гг."</v>
          </cell>
        </row>
        <row r="7">
          <cell r="A7" t="str">
            <v>№ п/п</v>
          </cell>
          <cell r="B7" t="str">
            <v>Наименование мероприятия</v>
          </cell>
          <cell r="C7" t="str">
            <v>Источники финансирования</v>
          </cell>
          <cell r="D7" t="str">
            <v>сметная стоимость , тыс руб </v>
          </cell>
          <cell r="E7" t="str">
            <v>Срок исполнения</v>
          </cell>
          <cell r="F7" t="str">
            <v>Всего (тыс. руб.)</v>
          </cell>
          <cell r="G7" t="str">
            <v>Объем финансирования по годам (тыс. руб.)</v>
          </cell>
          <cell r="J7" t="str">
            <v>Ответственный за выполнение мероприятия</v>
          </cell>
          <cell r="K7" t="str">
            <v>Ожидаемый результат</v>
          </cell>
        </row>
        <row r="8">
          <cell r="G8" t="str">
            <v>2011г.</v>
          </cell>
          <cell r="H8" t="str">
            <v>2012г.</v>
          </cell>
          <cell r="I8" t="str">
            <v>2013г.</v>
          </cell>
        </row>
        <row r="9">
          <cell r="A9">
            <v>1</v>
          </cell>
          <cell r="B9">
            <v>2</v>
          </cell>
          <cell r="C9">
            <v>3</v>
          </cell>
          <cell r="E9">
            <v>4</v>
          </cell>
          <cell r="F9">
            <v>5</v>
          </cell>
          <cell r="G9">
            <v>6</v>
          </cell>
          <cell r="H9">
            <v>7</v>
          </cell>
          <cell r="I9">
            <v>8</v>
          </cell>
          <cell r="J9">
            <v>9</v>
          </cell>
          <cell r="K9">
            <v>10</v>
          </cell>
        </row>
        <row r="10">
          <cell r="A10" t="str">
            <v>Задача 1. Организация  и выполнение работ по проектированию и строительству двухтрубной системы  ГВС </v>
          </cell>
        </row>
        <row r="11">
          <cell r="A11" t="str">
            <v>1.2.</v>
          </cell>
          <cell r="B11" t="str">
            <v>Строительство двухтрубной системы ГВС  по адресу: ул. Заречная, ул. Ветеранов,  ул.Школьная </v>
          </cell>
          <cell r="C11" t="str">
            <v>Бюджет МО Сертолово</v>
          </cell>
          <cell r="D11">
            <v>60149.7</v>
          </cell>
          <cell r="E11" t="str">
            <v>2013г.</v>
          </cell>
          <cell r="F11">
            <v>17699.1</v>
          </cell>
          <cell r="I11">
            <v>17699.1</v>
          </cell>
          <cell r="J11" t="str">
            <v>Сертоловское МУ "Оказание услуг "Развитие"      </v>
          </cell>
          <cell r="K11" t="str">
            <v> Строительство  двухтрубной системы ГВС протяженностью трубопроводов 3358,0 п.м.   3817пм </v>
          </cell>
        </row>
        <row r="12">
          <cell r="B12" t="str">
            <v>Итого по задаче 1:</v>
          </cell>
        </row>
        <row r="13">
          <cell r="A13" t="str">
            <v>Задача 3. Организация  и выполнение работ попроектированию и строительству сетей и сооружений водоснабжения и  водоотведения </v>
          </cell>
        </row>
        <row r="14">
          <cell r="A14" t="str">
            <v>3.1.</v>
          </cell>
          <cell r="B14" t="str">
            <v>Строительство КНС и напорных канализационных коллекторов от мкр.Черная Речка до ГКНС в г.Сертолово</v>
          </cell>
          <cell r="C14" t="str">
            <v>Всего, в т.ч. по источникам:</v>
          </cell>
          <cell r="D14" t="str">
            <v>70004   общая длина 3817м</v>
          </cell>
          <cell r="E14" t="str">
            <v>2013гг.</v>
          </cell>
          <cell r="F14">
            <v>24364</v>
          </cell>
          <cell r="G14">
            <v>0</v>
          </cell>
          <cell r="H14">
            <v>0</v>
          </cell>
          <cell r="I14">
            <v>24364</v>
          </cell>
          <cell r="J14" t="str">
            <v>Сертоловское муниципальное учреждение «Оказание услуг «Развитие»</v>
          </cell>
          <cell r="K14" t="str">
            <v>В 2013 году строительство КНС производительностью 3000 м3 в сутки в мкр. Черная Речка и напорных канализационных коллекторов протяженностью 3460, п.м. В 2014 году окончательное строительство 3794,55 п.м.</v>
          </cell>
        </row>
        <row r="15">
          <cell r="C15" t="str">
            <v>Бюджет ЛО</v>
          </cell>
          <cell r="F15">
            <v>13032</v>
          </cell>
          <cell r="H15">
            <v>0</v>
          </cell>
          <cell r="I15">
            <v>13032</v>
          </cell>
        </row>
        <row r="16">
          <cell r="C16" t="str">
            <v>Бюджет МО Сертолово</v>
          </cell>
          <cell r="F16">
            <v>11332</v>
          </cell>
          <cell r="H16">
            <v>0</v>
          </cell>
          <cell r="I16">
            <v>11332</v>
          </cell>
        </row>
        <row r="17">
          <cell r="A17" t="str">
            <v>3.2.</v>
          </cell>
          <cell r="B17" t="str">
            <v>Строительство КНС в мкр. Сертолово-2 и напорных канализационных коллекторов от мкр. Сертолово-2 до Сертолово-1</v>
          </cell>
          <cell r="C17" t="str">
            <v>Всего, в т.ч. по источникам:</v>
          </cell>
          <cell r="D17">
            <v>13960</v>
          </cell>
          <cell r="E17" t="str">
            <v>2012-2013гг.</v>
          </cell>
          <cell r="F17">
            <v>2309</v>
          </cell>
          <cell r="G17">
            <v>0</v>
          </cell>
          <cell r="H17">
            <v>1809</v>
          </cell>
          <cell r="I17">
            <v>500</v>
          </cell>
          <cell r="J17" t="str">
            <v>отдел ЖКХ ; «Оказание услуг «Развитие»</v>
          </cell>
          <cell r="K17" t="str">
            <v>всего- 2080п.м. , в 2012г- 302пм,   план на   2013г -1102,6пм</v>
          </cell>
        </row>
        <row r="18">
          <cell r="C18" t="str">
            <v>Бюджет ЛО</v>
          </cell>
          <cell r="F18">
            <v>0</v>
          </cell>
          <cell r="H18">
            <v>0</v>
          </cell>
        </row>
        <row r="19">
          <cell r="C19" t="str">
            <v>Бюджет МО Сертолово</v>
          </cell>
          <cell r="F19">
            <v>2309</v>
          </cell>
          <cell r="H19">
            <v>1809</v>
          </cell>
          <cell r="I19">
            <v>500</v>
          </cell>
        </row>
        <row r="20">
          <cell r="A20" t="str">
            <v>3.3.</v>
          </cell>
          <cell r="B20" t="str">
            <v>Строительство внутриплощадочных сетей водоснабжения жилой зоны мкр. Сертолово-2 с учетом перспективы развития по адресу: Ленинградская область, Всеволожский район, г.Сертолово, мкр. Сертолово-2</v>
          </cell>
          <cell r="C20" t="str">
            <v>Всего, в т.ч. по источникам:</v>
          </cell>
          <cell r="D20" t="str">
            <v>2012-2013гг.</v>
          </cell>
          <cell r="E20" t="str">
            <v>2012-2013гг.</v>
          </cell>
          <cell r="F20">
            <v>29434.6</v>
          </cell>
          <cell r="G20">
            <v>0</v>
          </cell>
          <cell r="H20">
            <v>13075</v>
          </cell>
          <cell r="I20">
            <v>16359.6</v>
          </cell>
          <cell r="J20" t="str">
            <v>Отдел ЖКХ администрации МО Сертолово, с 2013 г. Сертоловское МУ "Оказание услуг "Развитие"      </v>
          </cell>
          <cell r="K20" t="str">
            <v>всего- 2833,3 п.м. , в 2013г- 1281,2пм,   план на   2013г -1552,1пм</v>
          </cell>
        </row>
        <row r="21">
          <cell r="C21" t="str">
            <v>Бюджет ЛО</v>
          </cell>
          <cell r="F21">
            <v>19000</v>
          </cell>
          <cell r="H21">
            <v>9000</v>
          </cell>
          <cell r="I21">
            <v>10000</v>
          </cell>
        </row>
        <row r="22">
          <cell r="C22" t="str">
            <v>Бюджет МО Сертолово</v>
          </cell>
          <cell r="F22">
            <v>10434.6</v>
          </cell>
          <cell r="H22">
            <v>4075</v>
          </cell>
          <cell r="I22">
            <v>6359.6</v>
          </cell>
        </row>
        <row r="23">
          <cell r="A23" t="str">
            <v>3.4.</v>
          </cell>
          <cell r="B23" t="str">
            <v> Проектирование строительства внутриплощадочных сетей водоотведения жилой зоны мкр. Сертолово-2 с учетом перспективы развития по адресу: Ленинградская область, Всеволожский район, г.Сертолово, мкр. Сертолово-2</v>
          </cell>
          <cell r="C23" t="str">
            <v>Бюджет МО Сертолово</v>
          </cell>
          <cell r="E23" t="str">
            <v>2012г.</v>
          </cell>
          <cell r="F23">
            <v>2178</v>
          </cell>
          <cell r="H23">
            <v>2178</v>
          </cell>
          <cell r="J23" t="str">
            <v>Отдел ЖКХ администрации МО Сертолово</v>
          </cell>
          <cell r="K23" t="str">
            <v>Получение 1 комплекта ПСД обеспечит возможность строительства внутриплощадочных сетей водоотведения жилой зоны мкр. Сертолово-2</v>
          </cell>
        </row>
        <row r="24">
          <cell r="A24" t="str">
            <v>3.5.</v>
          </cell>
          <cell r="B24" t="str">
            <v>Разработка схем водоснабжения и водоотведения на территории МО Сертолово с учетом перспективы развития</v>
          </cell>
          <cell r="C24" t="str">
            <v>Бюджет МО Сертолово</v>
          </cell>
          <cell r="E24" t="str">
            <v>2013г.</v>
          </cell>
          <cell r="F24">
            <v>2000</v>
          </cell>
          <cell r="I24">
            <v>2000</v>
          </cell>
          <cell r="J24" t="str">
            <v>Сертоловское муниципальное учреждение «Оказание услуг «Развитие»</v>
          </cell>
        </row>
        <row r="25">
          <cell r="A25" t="str">
            <v>3.6.</v>
          </cell>
          <cell r="B25" t="str">
            <v>Разработка схем теплоснабжения на территории МО Сертолово с учетом перспективы развития</v>
          </cell>
          <cell r="C25" t="str">
            <v>Бюджет МО Сертолово</v>
          </cell>
          <cell r="E25" t="str">
            <v>2013г.</v>
          </cell>
          <cell r="F25">
            <v>3000</v>
          </cell>
          <cell r="I25">
            <v>3000</v>
          </cell>
          <cell r="J25" t="str">
            <v>Сертоловское муниципальное учреждение «Оказание услуг «Развитие»</v>
          </cell>
        </row>
        <row r="26">
          <cell r="B26" t="str">
            <v>Итого по задаче 3:</v>
          </cell>
          <cell r="F26">
            <v>58285.6</v>
          </cell>
          <cell r="G26">
            <v>0</v>
          </cell>
          <cell r="H26">
            <v>17062</v>
          </cell>
          <cell r="I26">
            <v>46223.6</v>
          </cell>
        </row>
        <row r="28">
          <cell r="A28" t="str">
            <v>№ п/п</v>
          </cell>
          <cell r="B28" t="str">
            <v>Наименование мероприятия</v>
          </cell>
          <cell r="C28" t="str">
            <v>Источники финансирования</v>
          </cell>
          <cell r="E28" t="str">
            <v>Срок исполнения</v>
          </cell>
          <cell r="F28" t="str">
            <v>Всего (тыс. руб.)</v>
          </cell>
          <cell r="G28" t="str">
            <v>Объем финансирования по годам (тыс. руб.)</v>
          </cell>
          <cell r="J28" t="str">
            <v>Ответственный за выполнение мероприятия</v>
          </cell>
          <cell r="K28" t="str">
            <v>Ожидаемый результат</v>
          </cell>
        </row>
        <row r="29">
          <cell r="G29" t="str">
            <v>2011г.</v>
          </cell>
          <cell r="H29" t="str">
            <v>2012г.</v>
          </cell>
          <cell r="I29" t="str">
            <v>2013г.</v>
          </cell>
        </row>
        <row r="30">
          <cell r="A30">
            <v>1</v>
          </cell>
          <cell r="B30">
            <v>2</v>
          </cell>
          <cell r="C30">
            <v>3</v>
          </cell>
          <cell r="E30">
            <v>4</v>
          </cell>
          <cell r="F30">
            <v>5</v>
          </cell>
          <cell r="G30">
            <v>6</v>
          </cell>
          <cell r="H30">
            <v>7</v>
          </cell>
          <cell r="I30">
            <v>8</v>
          </cell>
          <cell r="J30">
            <v>9</v>
          </cell>
          <cell r="K30">
            <v>10</v>
          </cell>
        </row>
        <row r="31">
          <cell r="A31" t="str">
            <v>Задача 4.Организация  и выполнение работ по проектированию, реконструкции и строительству сетей уличного освещения города Сертолово</v>
          </cell>
        </row>
        <row r="32">
          <cell r="A32" t="str">
            <v>4.1.</v>
          </cell>
          <cell r="B32" t="str">
            <v>Проектирование, реконструкция  и строительство сетей уличного освещения города Сертолово</v>
          </cell>
          <cell r="C32" t="str">
            <v>Бюджет МО Сертолово</v>
          </cell>
          <cell r="E32" t="str">
            <v>2011-2013гг.</v>
          </cell>
          <cell r="F32">
            <v>4970</v>
          </cell>
          <cell r="G32">
            <v>1827.4</v>
          </cell>
          <cell r="H32">
            <v>1180.8</v>
          </cell>
          <cell r="I32">
            <v>1961.8</v>
          </cell>
          <cell r="J32" t="str">
            <v>Отдел ЖКХ администрации МО Сертолово, с 2013 г. Сертоловское МУ "Оказание услуг "Развитие"                     </v>
          </cell>
        </row>
        <row r="33">
          <cell r="B33" t="str">
            <v>Итого по задаче 4:</v>
          </cell>
          <cell r="F33">
            <v>4970</v>
          </cell>
          <cell r="G33">
            <v>1827.4</v>
          </cell>
          <cell r="H33">
            <v>1180.8</v>
          </cell>
          <cell r="I33">
            <v>1961.8</v>
          </cell>
        </row>
        <row r="34">
          <cell r="B34" t="str">
            <v>Итого по Программе:</v>
          </cell>
        </row>
        <row r="35">
          <cell r="B35" t="str">
            <v>в том числе:</v>
          </cell>
          <cell r="C35" t="str">
            <v>Бюджет ЛО</v>
          </cell>
        </row>
        <row r="36">
          <cell r="C36" t="str">
            <v>Бюджет МО Сертолово</v>
          </cell>
        </row>
        <row r="39">
          <cell r="B39" t="str">
            <v>Руководитель программы :       </v>
          </cell>
        </row>
        <row r="40">
          <cell r="B40" t="str">
            <v>Заместитель главы администрации </v>
          </cell>
        </row>
        <row r="41">
          <cell r="B41" t="str">
            <v>по жилищно-коммунальному хозяйству</v>
          </cell>
          <cell r="K41" t="str">
            <v>С.В.Белевич</v>
          </cell>
        </row>
        <row r="55">
          <cell r="B55" t="str">
            <v>исп :  Кузьмина Р.В.</v>
          </cell>
        </row>
        <row r="56">
          <cell r="B56" t="str">
            <v>тел.: 593-86-96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0"/>
  <sheetViews>
    <sheetView zoomScalePageLayoutView="0" workbookViewId="0" topLeftCell="A5">
      <selection activeCell="K42" sqref="K42"/>
    </sheetView>
  </sheetViews>
  <sheetFormatPr defaultColWidth="9.00390625" defaultRowHeight="12.75"/>
  <cols>
    <col min="1" max="1" width="4.375" style="4" customWidth="1"/>
    <col min="2" max="2" width="9.125" style="47" customWidth="1"/>
    <col min="3" max="3" width="30.00390625" style="0" customWidth="1"/>
    <col min="4" max="4" width="8.75390625" style="0" customWidth="1"/>
    <col min="5" max="5" width="9.25390625" style="5" customWidth="1"/>
    <col min="6" max="6" width="9.375" style="0" customWidth="1"/>
    <col min="7" max="7" width="9.00390625" style="0" customWidth="1"/>
    <col min="8" max="8" width="9.00390625" style="33" customWidth="1"/>
    <col min="9" max="9" width="9.00390625" style="0" customWidth="1"/>
    <col min="11" max="11" width="8.25390625" style="33" customWidth="1"/>
  </cols>
  <sheetData>
    <row r="1" spans="1:4" ht="21.75" customHeight="1" hidden="1">
      <c r="A1" s="3"/>
      <c r="B1" s="44"/>
      <c r="C1" s="1"/>
      <c r="D1" s="1"/>
    </row>
    <row r="2" spans="1:4" ht="12.75" hidden="1">
      <c r="A2" s="3"/>
      <c r="B2" s="44"/>
      <c r="C2" s="1"/>
      <c r="D2" s="1"/>
    </row>
    <row r="3" spans="1:4" ht="12.75" hidden="1">
      <c r="A3" s="3"/>
      <c r="B3" s="44"/>
      <c r="C3" s="1"/>
      <c r="D3" s="1"/>
    </row>
    <row r="4" spans="1:4" ht="12.75" hidden="1">
      <c r="A4" s="3"/>
      <c r="B4" s="44"/>
      <c r="C4" s="1"/>
      <c r="D4" s="1"/>
    </row>
    <row r="5" spans="1:11" ht="17.25" customHeight="1">
      <c r="A5" s="144" t="s">
        <v>5</v>
      </c>
      <c r="B5" s="144"/>
      <c r="C5" s="144"/>
      <c r="D5" s="144"/>
      <c r="E5" s="144"/>
      <c r="F5" s="144"/>
      <c r="G5" s="144"/>
      <c r="H5" s="144"/>
      <c r="I5" s="144"/>
      <c r="J5" s="144"/>
      <c r="K5" s="40"/>
    </row>
    <row r="6" spans="1:11" ht="30" customHeight="1">
      <c r="A6" s="145" t="s">
        <v>15</v>
      </c>
      <c r="B6" s="145"/>
      <c r="C6" s="145"/>
      <c r="D6" s="145"/>
      <c r="E6" s="145"/>
      <c r="F6" s="145"/>
      <c r="G6" s="145"/>
      <c r="H6" s="145"/>
      <c r="I6" s="145"/>
      <c r="J6" s="145"/>
      <c r="K6" s="41"/>
    </row>
    <row r="7" spans="1:15" ht="48" customHeight="1">
      <c r="A7" s="146" t="s">
        <v>12</v>
      </c>
      <c r="B7" s="149" t="s">
        <v>25</v>
      </c>
      <c r="C7" s="146" t="s">
        <v>8</v>
      </c>
      <c r="D7" s="146" t="s">
        <v>0</v>
      </c>
      <c r="E7" s="148" t="s">
        <v>28</v>
      </c>
      <c r="F7" s="6" t="s">
        <v>2</v>
      </c>
      <c r="G7" s="10" t="s">
        <v>20</v>
      </c>
      <c r="H7" s="34" t="s">
        <v>22</v>
      </c>
      <c r="I7" s="29" t="s">
        <v>23</v>
      </c>
      <c r="J7" s="10" t="s">
        <v>21</v>
      </c>
      <c r="K7" s="34" t="s">
        <v>22</v>
      </c>
      <c r="L7" s="10" t="s">
        <v>24</v>
      </c>
      <c r="M7" s="10"/>
      <c r="N7" s="29" t="s">
        <v>22</v>
      </c>
      <c r="O7" s="1"/>
    </row>
    <row r="8" spans="1:15" ht="17.25" customHeight="1">
      <c r="A8" s="147"/>
      <c r="B8" s="141"/>
      <c r="C8" s="147"/>
      <c r="D8" s="147"/>
      <c r="E8" s="147"/>
      <c r="F8" s="6" t="s">
        <v>6</v>
      </c>
      <c r="G8" s="6"/>
      <c r="H8" s="35"/>
      <c r="I8" s="6"/>
      <c r="J8" s="6"/>
      <c r="K8" s="35"/>
      <c r="L8" s="24"/>
      <c r="M8" s="1"/>
      <c r="N8" s="1"/>
      <c r="O8" s="1"/>
    </row>
    <row r="9" spans="1:15" s="15" customFormat="1" ht="9.75" customHeight="1">
      <c r="A9" s="12">
        <v>1</v>
      </c>
      <c r="B9" s="45"/>
      <c r="C9" s="12">
        <v>2</v>
      </c>
      <c r="D9" s="12">
        <v>3</v>
      </c>
      <c r="E9" s="13">
        <v>5</v>
      </c>
      <c r="F9" s="12">
        <v>6</v>
      </c>
      <c r="G9" s="12">
        <v>7</v>
      </c>
      <c r="H9" s="36"/>
      <c r="I9" s="12"/>
      <c r="J9" s="12">
        <v>8</v>
      </c>
      <c r="K9" s="36"/>
      <c r="L9" s="43"/>
      <c r="M9" s="14"/>
      <c r="N9" s="14"/>
      <c r="O9" s="14"/>
    </row>
    <row r="10" spans="1:16" ht="51" customHeight="1">
      <c r="A10" s="11"/>
      <c r="B10" s="46" t="s">
        <v>29</v>
      </c>
      <c r="C10" s="8" t="s">
        <v>13</v>
      </c>
      <c r="D10" s="6" t="s">
        <v>10</v>
      </c>
      <c r="E10" s="16">
        <f>F10</f>
        <v>6930.5</v>
      </c>
      <c r="F10" s="17">
        <v>6930.5</v>
      </c>
      <c r="G10" s="20"/>
      <c r="H10" s="37"/>
      <c r="J10" s="20"/>
      <c r="K10" s="42"/>
      <c r="L10" s="24"/>
      <c r="O10" s="1"/>
      <c r="P10" s="1"/>
    </row>
    <row r="11" spans="1:15" ht="51">
      <c r="A11" s="11"/>
      <c r="B11" s="46" t="s">
        <v>30</v>
      </c>
      <c r="C11" s="7" t="s">
        <v>14</v>
      </c>
      <c r="D11" s="6" t="s">
        <v>10</v>
      </c>
      <c r="E11" s="16">
        <v>17699.1</v>
      </c>
      <c r="F11" s="20"/>
      <c r="G11" s="17">
        <v>7699.1</v>
      </c>
      <c r="H11" s="38">
        <v>0</v>
      </c>
      <c r="I11" s="17">
        <v>7699.1</v>
      </c>
      <c r="J11" s="17">
        <v>10000</v>
      </c>
      <c r="K11" s="38">
        <v>0</v>
      </c>
      <c r="L11" s="17">
        <v>10000</v>
      </c>
      <c r="M11" s="1"/>
      <c r="N11" s="1"/>
      <c r="O11" s="1"/>
    </row>
    <row r="12" spans="1:15" ht="38.25" customHeight="1">
      <c r="A12" s="26"/>
      <c r="B12" s="46" t="s">
        <v>31</v>
      </c>
      <c r="C12" s="23" t="s">
        <v>18</v>
      </c>
      <c r="D12" s="6" t="s">
        <v>10</v>
      </c>
      <c r="E12" s="16">
        <f>F12+I12+L12</f>
        <v>7950.9</v>
      </c>
      <c r="F12" s="17">
        <v>1599.8</v>
      </c>
      <c r="G12">
        <v>1705</v>
      </c>
      <c r="H12" s="39">
        <f>I12-G12</f>
        <v>1816.5</v>
      </c>
      <c r="I12" s="17">
        <v>3521.5</v>
      </c>
      <c r="J12">
        <v>3500</v>
      </c>
      <c r="K12" s="37" t="s">
        <v>27</v>
      </c>
      <c r="L12" s="17">
        <v>2829.6</v>
      </c>
      <c r="M12" s="1"/>
      <c r="N12" s="1"/>
      <c r="O12" s="1"/>
    </row>
    <row r="13" spans="1:12" s="1" customFormat="1" ht="43.5" customHeight="1">
      <c r="A13" s="21"/>
      <c r="B13" s="46" t="s">
        <v>32</v>
      </c>
      <c r="C13" s="7" t="s">
        <v>16</v>
      </c>
      <c r="D13" s="6" t="s">
        <v>10</v>
      </c>
      <c r="E13" s="16">
        <f>F13+I13+L13</f>
        <v>14590</v>
      </c>
      <c r="F13" s="17"/>
      <c r="G13" s="24">
        <v>0</v>
      </c>
      <c r="H13" s="39">
        <v>5000</v>
      </c>
      <c r="I13" s="17">
        <v>5000</v>
      </c>
      <c r="J13" s="17">
        <v>4000</v>
      </c>
      <c r="K13" s="38">
        <v>5590</v>
      </c>
      <c r="L13" s="31">
        <f>SUM(J13:K13)</f>
        <v>9590</v>
      </c>
    </row>
    <row r="14" spans="1:12" s="1" customFormat="1" ht="51">
      <c r="A14" s="22"/>
      <c r="B14" s="46" t="s">
        <v>32</v>
      </c>
      <c r="C14" s="23" t="s">
        <v>7</v>
      </c>
      <c r="D14" s="6" t="s">
        <v>10</v>
      </c>
      <c r="E14" s="16">
        <f>F14+I14+L14</f>
        <v>9960</v>
      </c>
      <c r="F14" s="30">
        <v>4000</v>
      </c>
      <c r="G14" s="24">
        <v>0</v>
      </c>
      <c r="H14" s="39">
        <v>4000</v>
      </c>
      <c r="I14" s="17">
        <v>4000</v>
      </c>
      <c r="J14" s="19">
        <v>3958.4</v>
      </c>
      <c r="K14" s="37" t="s">
        <v>26</v>
      </c>
      <c r="L14" s="17">
        <v>1960</v>
      </c>
    </row>
    <row r="15" spans="1:12" s="1" customFormat="1" ht="84.75" customHeight="1">
      <c r="A15" s="21"/>
      <c r="B15" s="46" t="s">
        <v>32</v>
      </c>
      <c r="C15" s="7" t="s">
        <v>19</v>
      </c>
      <c r="D15" s="6" t="s">
        <v>10</v>
      </c>
      <c r="E15" s="16">
        <f>F15+I15+L15</f>
        <v>10190</v>
      </c>
      <c r="F15" s="24"/>
      <c r="G15" s="24">
        <v>0</v>
      </c>
      <c r="H15" s="39">
        <v>5000</v>
      </c>
      <c r="I15" s="17">
        <v>5000</v>
      </c>
      <c r="J15" s="31">
        <v>0</v>
      </c>
      <c r="K15" s="38">
        <v>5190</v>
      </c>
      <c r="L15" s="17">
        <v>5190</v>
      </c>
    </row>
    <row r="16" spans="1:15" ht="48" customHeight="1">
      <c r="A16" s="146" t="s">
        <v>12</v>
      </c>
      <c r="B16" s="149" t="s">
        <v>25</v>
      </c>
      <c r="C16" s="146" t="s">
        <v>8</v>
      </c>
      <c r="D16" s="146" t="s">
        <v>0</v>
      </c>
      <c r="E16" s="148" t="s">
        <v>28</v>
      </c>
      <c r="F16" s="6" t="s">
        <v>2</v>
      </c>
      <c r="G16" s="10" t="s">
        <v>20</v>
      </c>
      <c r="H16" s="34" t="s">
        <v>22</v>
      </c>
      <c r="I16" s="29" t="s">
        <v>23</v>
      </c>
      <c r="J16" s="10" t="s">
        <v>21</v>
      </c>
      <c r="K16" s="34" t="s">
        <v>22</v>
      </c>
      <c r="L16" s="10" t="s">
        <v>24</v>
      </c>
      <c r="M16" s="10"/>
      <c r="N16" s="29" t="s">
        <v>22</v>
      </c>
      <c r="O16" s="1"/>
    </row>
    <row r="17" spans="1:15" ht="17.25" customHeight="1">
      <c r="A17" s="147"/>
      <c r="B17" s="141"/>
      <c r="C17" s="147"/>
      <c r="D17" s="147"/>
      <c r="E17" s="147"/>
      <c r="F17" s="6" t="s">
        <v>6</v>
      </c>
      <c r="G17" s="6"/>
      <c r="H17" s="35"/>
      <c r="I17" s="6"/>
      <c r="J17" s="6"/>
      <c r="K17" s="35"/>
      <c r="L17" s="24"/>
      <c r="M17" s="1"/>
      <c r="N17" s="1"/>
      <c r="O17" s="1"/>
    </row>
    <row r="18" spans="1:15" s="15" customFormat="1" ht="9.75" customHeight="1">
      <c r="A18" s="12">
        <v>1</v>
      </c>
      <c r="B18" s="45"/>
      <c r="C18" s="12">
        <v>2</v>
      </c>
      <c r="D18" s="12">
        <v>3</v>
      </c>
      <c r="E18" s="13">
        <v>5</v>
      </c>
      <c r="F18" s="12">
        <v>6</v>
      </c>
      <c r="G18" s="12">
        <v>7</v>
      </c>
      <c r="H18" s="36"/>
      <c r="I18" s="12"/>
      <c r="J18" s="12">
        <v>8</v>
      </c>
      <c r="K18" s="36"/>
      <c r="L18" s="43"/>
      <c r="M18" s="14"/>
      <c r="N18" s="14"/>
      <c r="O18" s="14"/>
    </row>
    <row r="19" spans="1:15" ht="51">
      <c r="A19" s="11"/>
      <c r="B19" s="46" t="s">
        <v>34</v>
      </c>
      <c r="C19" s="7" t="s">
        <v>11</v>
      </c>
      <c r="D19" s="6" t="s">
        <v>10</v>
      </c>
      <c r="E19" s="16">
        <f>F19+I19+L19</f>
        <v>4857.8</v>
      </c>
      <c r="F19" s="17">
        <v>1827.4</v>
      </c>
      <c r="G19" s="32">
        <v>1119.4</v>
      </c>
      <c r="H19" s="39">
        <f>I19-G19</f>
        <v>89.5</v>
      </c>
      <c r="I19" s="17">
        <v>1208.9</v>
      </c>
      <c r="J19" s="17">
        <v>1821.5</v>
      </c>
      <c r="K19" s="38">
        <v>0</v>
      </c>
      <c r="L19" s="17">
        <v>1821.5</v>
      </c>
      <c r="M19" s="1"/>
      <c r="N19" s="1"/>
      <c r="O19" s="1"/>
    </row>
    <row r="20" spans="1:12" s="1" customFormat="1" ht="19.5" customHeight="1">
      <c r="A20" s="11"/>
      <c r="B20" s="46"/>
      <c r="C20" s="18" t="s">
        <v>17</v>
      </c>
      <c r="D20" s="9"/>
      <c r="E20" s="16"/>
      <c r="F20" s="39">
        <f>F19+F15+F14+F13+F12</f>
        <v>7427.2</v>
      </c>
      <c r="G20" s="39">
        <f>G19+G15+G14+G13+G12+G11</f>
        <v>10523.5</v>
      </c>
      <c r="H20" s="39">
        <f>H19+H15+H14+H13+H12+H11</f>
        <v>15906</v>
      </c>
      <c r="I20" s="39">
        <f>I19+I15+I14+I13+I12+I11</f>
        <v>26429.5</v>
      </c>
      <c r="J20" s="39">
        <f>J19+J15+J14+J13+J12+J11</f>
        <v>23279.9</v>
      </c>
      <c r="K20" s="39">
        <f>K19+K15-1998.4-670.4+K13</f>
        <v>8111.2</v>
      </c>
      <c r="L20" s="39">
        <f>L19+L15+L14+L13+L12+L11</f>
        <v>31391.1</v>
      </c>
    </row>
    <row r="21" spans="1:12" ht="33" customHeight="1">
      <c r="A21" s="57">
        <v>2</v>
      </c>
      <c r="B21" s="55" t="s">
        <v>35</v>
      </c>
      <c r="C21" s="142" t="s">
        <v>36</v>
      </c>
      <c r="D21" s="142"/>
      <c r="E21" s="142"/>
      <c r="F21" s="142"/>
      <c r="G21" s="142"/>
      <c r="H21" s="142"/>
      <c r="I21" s="142"/>
      <c r="J21" s="142"/>
      <c r="K21" s="142"/>
      <c r="L21" s="142"/>
    </row>
    <row r="22" spans="1:12" ht="15.75">
      <c r="A22" s="57"/>
      <c r="B22" s="47" t="s">
        <v>38</v>
      </c>
      <c r="C22" s="49"/>
      <c r="D22" s="27"/>
      <c r="E22" s="50"/>
      <c r="F22" s="27"/>
      <c r="G22" s="27">
        <v>6857.5</v>
      </c>
      <c r="H22" s="53" t="s">
        <v>37</v>
      </c>
      <c r="I22" s="27">
        <v>0</v>
      </c>
      <c r="J22" s="27"/>
      <c r="K22" s="51"/>
      <c r="L22" s="24"/>
    </row>
    <row r="23" spans="1:12" ht="12.75">
      <c r="A23" s="57"/>
      <c r="B23" s="55"/>
      <c r="C23" s="24"/>
      <c r="D23" s="24"/>
      <c r="E23" s="25"/>
      <c r="F23" s="24"/>
      <c r="G23" s="24"/>
      <c r="H23" s="52"/>
      <c r="I23" s="24"/>
      <c r="J23" s="24"/>
      <c r="K23" s="52"/>
      <c r="L23" s="24"/>
    </row>
    <row r="24" spans="1:12" ht="15.75">
      <c r="A24" s="57"/>
      <c r="B24" s="55"/>
      <c r="C24" s="18" t="s">
        <v>17</v>
      </c>
      <c r="D24" s="24"/>
      <c r="E24" s="25"/>
      <c r="F24" s="24"/>
      <c r="G24" s="24">
        <f>G22</f>
        <v>6857.5</v>
      </c>
      <c r="H24" s="24" t="str">
        <f>H22</f>
        <v>-6857,5</v>
      </c>
      <c r="I24" s="24">
        <f>I22</f>
        <v>0</v>
      </c>
      <c r="J24" s="24"/>
      <c r="K24" s="52"/>
      <c r="L24" s="24"/>
    </row>
    <row r="25" spans="1:12" ht="12.75">
      <c r="A25" s="57"/>
      <c r="B25" s="55"/>
      <c r="C25" s="24"/>
      <c r="D25" s="24"/>
      <c r="E25" s="25"/>
      <c r="F25" s="24"/>
      <c r="G25" s="24"/>
      <c r="H25" s="52"/>
      <c r="I25" s="24"/>
      <c r="J25" s="24"/>
      <c r="K25" s="52"/>
      <c r="L25" s="24"/>
    </row>
    <row r="26" spans="1:12" s="2" customFormat="1" ht="12.75">
      <c r="A26" s="27">
        <v>3</v>
      </c>
      <c r="B26" s="56"/>
      <c r="C26" s="27" t="s">
        <v>39</v>
      </c>
      <c r="D26" s="27"/>
      <c r="E26" s="50"/>
      <c r="F26" s="27"/>
      <c r="G26" s="27"/>
      <c r="H26" s="51"/>
      <c r="I26" s="27"/>
      <c r="J26" s="27"/>
      <c r="K26" s="51"/>
      <c r="L26" s="27"/>
    </row>
    <row r="27" spans="1:12" ht="12.75">
      <c r="A27" s="57"/>
      <c r="B27" s="48"/>
      <c r="C27" s="24"/>
      <c r="D27" s="24"/>
      <c r="E27" s="25"/>
      <c r="F27" s="24"/>
      <c r="G27" s="24"/>
      <c r="H27" s="52"/>
      <c r="I27" s="24"/>
      <c r="J27" s="24"/>
      <c r="K27" s="52"/>
      <c r="L27" s="24"/>
    </row>
    <row r="28" spans="1:12" ht="12.75">
      <c r="A28" s="57"/>
      <c r="B28" s="48" t="s">
        <v>40</v>
      </c>
      <c r="C28" s="24"/>
      <c r="D28" s="24"/>
      <c r="E28" s="25"/>
      <c r="F28" s="24"/>
      <c r="G28" s="24">
        <v>8164.8</v>
      </c>
      <c r="H28" s="53" t="s">
        <v>41</v>
      </c>
      <c r="I28" s="31">
        <v>3937</v>
      </c>
      <c r="J28" s="24"/>
      <c r="K28" s="52"/>
      <c r="L28" s="24"/>
    </row>
    <row r="29" spans="1:12" ht="12.75">
      <c r="A29" s="57"/>
      <c r="B29" s="48"/>
      <c r="C29" s="24"/>
      <c r="D29" s="24"/>
      <c r="E29" s="25"/>
      <c r="F29" s="24"/>
      <c r="G29" s="24"/>
      <c r="H29" s="52"/>
      <c r="I29" s="24"/>
      <c r="J29" s="24"/>
      <c r="K29" s="52"/>
      <c r="L29" s="24"/>
    </row>
    <row r="30" spans="1:12" ht="15.75">
      <c r="A30" s="57"/>
      <c r="B30" s="48"/>
      <c r="C30" s="18" t="s">
        <v>17</v>
      </c>
      <c r="D30" s="24"/>
      <c r="E30" s="25"/>
      <c r="F30" s="24"/>
      <c r="G30" s="24">
        <v>8164.8</v>
      </c>
      <c r="H30" s="53" t="s">
        <v>41</v>
      </c>
      <c r="I30" s="31">
        <v>3937</v>
      </c>
      <c r="J30" s="24"/>
      <c r="K30" s="52"/>
      <c r="L30" s="24"/>
    </row>
    <row r="31" spans="1:12" ht="12.75">
      <c r="A31" s="57"/>
      <c r="B31" s="48"/>
      <c r="C31" s="24"/>
      <c r="D31" s="24"/>
      <c r="E31" s="25"/>
      <c r="F31" s="24"/>
      <c r="G31" s="24"/>
      <c r="H31" s="52"/>
      <c r="I31" s="24"/>
      <c r="J31" s="24"/>
      <c r="K31" s="52"/>
      <c r="L31" s="24"/>
    </row>
    <row r="32" spans="1:12" s="2" customFormat="1" ht="12.75">
      <c r="A32" s="27">
        <v>4</v>
      </c>
      <c r="B32" s="54" t="s">
        <v>45</v>
      </c>
      <c r="C32" s="27"/>
      <c r="D32" s="27"/>
      <c r="E32" s="50"/>
      <c r="F32" s="27"/>
      <c r="G32" s="27"/>
      <c r="H32" s="51"/>
      <c r="I32" s="27"/>
      <c r="J32" s="27"/>
      <c r="K32" s="51"/>
      <c r="L32" s="27"/>
    </row>
    <row r="33" spans="1:11" ht="12.75">
      <c r="A33" s="57"/>
      <c r="B33" s="48"/>
      <c r="C33" s="24"/>
      <c r="D33" s="24"/>
      <c r="E33" s="25"/>
      <c r="F33" s="24"/>
      <c r="G33" s="24"/>
      <c r="H33" s="52"/>
      <c r="I33" s="24"/>
      <c r="J33" s="24"/>
      <c r="K33" s="52"/>
    </row>
    <row r="34" spans="1:12" s="2" customFormat="1" ht="12.75">
      <c r="A34" s="27"/>
      <c r="B34" s="54" t="s">
        <v>33</v>
      </c>
      <c r="C34" s="27"/>
      <c r="D34" s="27"/>
      <c r="E34" s="50"/>
      <c r="F34" s="27"/>
      <c r="G34" s="58">
        <v>35714</v>
      </c>
      <c r="H34" s="59">
        <f>I34-G34</f>
        <v>2668.5</v>
      </c>
      <c r="I34" s="58">
        <v>38382.5</v>
      </c>
      <c r="J34" s="27"/>
      <c r="K34" s="51"/>
      <c r="L34" s="28"/>
    </row>
    <row r="35" spans="1:12" s="2" customFormat="1" ht="12.75">
      <c r="A35" s="28"/>
      <c r="B35" s="60"/>
      <c r="C35" s="28"/>
      <c r="D35" s="28"/>
      <c r="E35" s="61"/>
      <c r="F35" s="28"/>
      <c r="G35" s="62"/>
      <c r="H35" s="63"/>
      <c r="I35" s="62"/>
      <c r="J35" s="28"/>
      <c r="K35" s="64"/>
      <c r="L35" s="28"/>
    </row>
    <row r="36" spans="1:12" s="2" customFormat="1" ht="12.75">
      <c r="A36" s="27"/>
      <c r="B36" s="54"/>
      <c r="C36" s="27" t="s">
        <v>46</v>
      </c>
      <c r="D36" s="27"/>
      <c r="E36" s="50"/>
      <c r="F36" s="27"/>
      <c r="G36" s="58">
        <f>G30+G24+G20+G34</f>
        <v>61259.8</v>
      </c>
      <c r="H36" s="59">
        <f>I36-G36</f>
        <v>7489.199999999997</v>
      </c>
      <c r="I36" s="58">
        <f>I30+I24+I20+I34</f>
        <v>68749</v>
      </c>
      <c r="J36" s="27"/>
      <c r="K36" s="51"/>
      <c r="L36" s="27"/>
    </row>
    <row r="37" spans="1:12" s="2" customFormat="1" ht="12.75">
      <c r="A37" s="28"/>
      <c r="B37" s="60"/>
      <c r="C37" s="28"/>
      <c r="D37" s="28"/>
      <c r="E37" s="61"/>
      <c r="F37" s="28"/>
      <c r="G37" s="62"/>
      <c r="H37" s="63"/>
      <c r="I37" s="62"/>
      <c r="J37" s="28"/>
      <c r="K37" s="64"/>
      <c r="L37" s="28"/>
    </row>
    <row r="38" spans="1:12" s="2" customFormat="1" ht="12.75">
      <c r="A38" s="28"/>
      <c r="B38" s="60"/>
      <c r="C38" s="28"/>
      <c r="D38" s="28"/>
      <c r="E38" s="61"/>
      <c r="F38" s="28"/>
      <c r="G38" s="62"/>
      <c r="H38" s="63"/>
      <c r="I38" s="62"/>
      <c r="J38" s="28"/>
      <c r="K38" s="64"/>
      <c r="L38" s="28"/>
    </row>
    <row r="39" spans="3:7" ht="12.75">
      <c r="C39" t="s">
        <v>43</v>
      </c>
      <c r="G39" t="s">
        <v>44</v>
      </c>
    </row>
    <row r="40" ht="12.75">
      <c r="C40" t="s">
        <v>42</v>
      </c>
    </row>
  </sheetData>
  <sheetProtection/>
  <mergeCells count="13">
    <mergeCell ref="D16:D17"/>
    <mergeCell ref="E16:E17"/>
    <mergeCell ref="C21:L21"/>
    <mergeCell ref="A16:A17"/>
    <mergeCell ref="B16:B17"/>
    <mergeCell ref="C16:C17"/>
    <mergeCell ref="A5:J5"/>
    <mergeCell ref="A6:J6"/>
    <mergeCell ref="A7:A8"/>
    <mergeCell ref="C7:C8"/>
    <mergeCell ref="D7:D8"/>
    <mergeCell ref="E7:E8"/>
    <mergeCell ref="B7:B8"/>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tabSelected="1" view="pageBreakPreview" zoomScaleSheetLayoutView="100" zoomScalePageLayoutView="0" workbookViewId="0" topLeftCell="C2">
      <selection activeCell="L11" sqref="L11"/>
    </sheetView>
  </sheetViews>
  <sheetFormatPr defaultColWidth="9.00390625" defaultRowHeight="12.75"/>
  <cols>
    <col min="1" max="1" width="4.375" style="68" customWidth="1"/>
    <col min="2" max="2" width="34.125" style="5" customWidth="1"/>
    <col min="3" max="3" width="14.75390625" style="5" customWidth="1"/>
    <col min="4" max="4" width="10.625" style="5" customWidth="1"/>
    <col min="5" max="5" width="15.125" style="5" customWidth="1"/>
    <col min="6" max="6" width="13.375" style="5" customWidth="1"/>
    <col min="7" max="7" width="10.25390625" style="5" customWidth="1"/>
    <col min="8" max="10" width="11.00390625" style="5" customWidth="1"/>
    <col min="11" max="11" width="14.25390625" style="5" customWidth="1"/>
    <col min="12" max="12" width="47.125" style="5" customWidth="1"/>
    <col min="13" max="16384" width="9.125" style="5" customWidth="1"/>
  </cols>
  <sheetData>
    <row r="1" spans="1:12" ht="13.5" customHeight="1" hidden="1">
      <c r="A1" s="5"/>
      <c r="L1" s="70"/>
    </row>
    <row r="2" spans="1:12" ht="13.5" customHeight="1">
      <c r="A2" s="5"/>
      <c r="L2" s="110" t="s">
        <v>86</v>
      </c>
    </row>
    <row r="3" spans="1:12" ht="13.5" customHeight="1">
      <c r="A3" s="5"/>
      <c r="L3" s="110" t="s">
        <v>87</v>
      </c>
    </row>
    <row r="4" spans="1:12" ht="13.5" customHeight="1">
      <c r="A4" s="5"/>
      <c r="L4" s="110" t="s">
        <v>88</v>
      </c>
    </row>
    <row r="5" spans="1:12" ht="13.5" customHeight="1">
      <c r="A5" s="5"/>
      <c r="L5" s="110" t="s">
        <v>102</v>
      </c>
    </row>
    <row r="6" spans="1:12" ht="13.5" customHeight="1">
      <c r="A6" s="5"/>
      <c r="L6" s="70"/>
    </row>
    <row r="7" spans="1:12" ht="13.5" customHeight="1">
      <c r="A7" s="5"/>
      <c r="L7" s="70"/>
    </row>
    <row r="8" spans="1:12" ht="13.5" customHeight="1">
      <c r="A8" s="5"/>
      <c r="L8" s="70"/>
    </row>
    <row r="9" spans="1:12" s="69" customFormat="1" ht="18.75">
      <c r="A9" s="114"/>
      <c r="B9" s="165" t="s">
        <v>50</v>
      </c>
      <c r="C9" s="165"/>
      <c r="D9" s="165"/>
      <c r="E9" s="165"/>
      <c r="F9" s="165"/>
      <c r="G9" s="165"/>
      <c r="H9" s="165"/>
      <c r="I9" s="165"/>
      <c r="J9" s="165"/>
      <c r="K9" s="165"/>
      <c r="L9" s="165"/>
    </row>
    <row r="10" spans="1:12" s="113" customFormat="1" ht="19.5" customHeight="1">
      <c r="A10" s="166" t="s">
        <v>85</v>
      </c>
      <c r="B10" s="166"/>
      <c r="C10" s="166"/>
      <c r="D10" s="166"/>
      <c r="E10" s="166"/>
      <c r="F10" s="166"/>
      <c r="G10" s="166"/>
      <c r="H10" s="166"/>
      <c r="I10" s="166"/>
      <c r="J10" s="166"/>
      <c r="K10" s="166"/>
      <c r="L10" s="166"/>
    </row>
    <row r="11" spans="1:12" s="116" customFormat="1" ht="9.75" customHeight="1">
      <c r="A11" s="115"/>
      <c r="B11" s="115"/>
      <c r="C11" s="115"/>
      <c r="D11" s="115"/>
      <c r="E11" s="115"/>
      <c r="F11" s="115"/>
      <c r="G11" s="115"/>
      <c r="H11" s="115"/>
      <c r="I11" s="115"/>
      <c r="J11" s="115"/>
      <c r="K11" s="115"/>
      <c r="L11" s="115"/>
    </row>
    <row r="12" spans="1:12" s="116" customFormat="1" ht="5.25" customHeight="1" hidden="1">
      <c r="A12" s="117"/>
      <c r="B12" s="117"/>
      <c r="C12" s="117"/>
      <c r="D12" s="117"/>
      <c r="E12" s="117"/>
      <c r="F12" s="117"/>
      <c r="G12" s="117"/>
      <c r="H12" s="117"/>
      <c r="I12" s="117"/>
      <c r="J12" s="117"/>
      <c r="K12" s="117"/>
      <c r="L12" s="117"/>
    </row>
    <row r="13" spans="1:12" s="68" customFormat="1" ht="33" customHeight="1">
      <c r="A13" s="167" t="s">
        <v>12</v>
      </c>
      <c r="B13" s="167" t="s">
        <v>8</v>
      </c>
      <c r="C13" s="148" t="s">
        <v>0</v>
      </c>
      <c r="D13" s="148" t="s">
        <v>9</v>
      </c>
      <c r="E13" s="167" t="s">
        <v>1</v>
      </c>
      <c r="F13" s="179" t="s">
        <v>2</v>
      </c>
      <c r="G13" s="180"/>
      <c r="H13" s="180"/>
      <c r="I13" s="180"/>
      <c r="J13" s="181"/>
      <c r="K13" s="148" t="s">
        <v>3</v>
      </c>
      <c r="L13" s="167" t="s">
        <v>4</v>
      </c>
    </row>
    <row r="14" spans="1:12" s="68" customFormat="1" ht="22.5" customHeight="1">
      <c r="A14" s="168"/>
      <c r="B14" s="167"/>
      <c r="C14" s="148"/>
      <c r="D14" s="148"/>
      <c r="E14" s="167"/>
      <c r="F14" s="118" t="s">
        <v>60</v>
      </c>
      <c r="G14" s="118" t="s">
        <v>61</v>
      </c>
      <c r="H14" s="118" t="s">
        <v>62</v>
      </c>
      <c r="I14" s="118" t="s">
        <v>63</v>
      </c>
      <c r="J14" s="118" t="s">
        <v>64</v>
      </c>
      <c r="K14" s="148"/>
      <c r="L14" s="167"/>
    </row>
    <row r="15" spans="1:12" s="66" customFormat="1" ht="14.25" customHeight="1">
      <c r="A15" s="13">
        <v>1</v>
      </c>
      <c r="B15" s="13">
        <v>2</v>
      </c>
      <c r="C15" s="13">
        <v>3</v>
      </c>
      <c r="D15" s="119">
        <v>4</v>
      </c>
      <c r="E15" s="119">
        <v>5</v>
      </c>
      <c r="F15" s="119">
        <v>6</v>
      </c>
      <c r="G15" s="119">
        <v>7</v>
      </c>
      <c r="H15" s="134">
        <v>8</v>
      </c>
      <c r="I15" s="119">
        <v>9</v>
      </c>
      <c r="J15" s="119">
        <v>10</v>
      </c>
      <c r="K15" s="119">
        <v>11</v>
      </c>
      <c r="L15" s="119">
        <v>12</v>
      </c>
    </row>
    <row r="16" spans="1:12" s="121" customFormat="1" ht="24" customHeight="1">
      <c r="A16" s="152" t="s">
        <v>70</v>
      </c>
      <c r="B16" s="152"/>
      <c r="C16" s="152"/>
      <c r="D16" s="152"/>
      <c r="E16" s="152"/>
      <c r="F16" s="152"/>
      <c r="G16" s="152"/>
      <c r="H16" s="152"/>
      <c r="I16" s="152"/>
      <c r="J16" s="152"/>
      <c r="K16" s="152"/>
      <c r="L16" s="120"/>
    </row>
    <row r="17" spans="1:14" ht="51">
      <c r="A17" s="76" t="s">
        <v>59</v>
      </c>
      <c r="B17" s="77" t="s">
        <v>76</v>
      </c>
      <c r="C17" s="75" t="s">
        <v>10</v>
      </c>
      <c r="D17" s="75" t="s">
        <v>68</v>
      </c>
      <c r="E17" s="124">
        <f>H17+G17+F17+I17+J17</f>
        <v>53078.5</v>
      </c>
      <c r="F17" s="125"/>
      <c r="G17" s="125">
        <v>1000</v>
      </c>
      <c r="H17" s="125">
        <v>1000</v>
      </c>
      <c r="I17" s="125">
        <v>25709.7</v>
      </c>
      <c r="J17" s="125">
        <v>25368.8</v>
      </c>
      <c r="K17" s="122" t="s">
        <v>78</v>
      </c>
      <c r="L17" s="123" t="s">
        <v>83</v>
      </c>
      <c r="N17" s="71"/>
    </row>
    <row r="18" spans="1:13" ht="72" customHeight="1">
      <c r="A18" s="76" t="s">
        <v>65</v>
      </c>
      <c r="B18" s="77" t="s">
        <v>82</v>
      </c>
      <c r="C18" s="75" t="s">
        <v>10</v>
      </c>
      <c r="D18" s="75" t="s">
        <v>69</v>
      </c>
      <c r="E18" s="124">
        <f>H18+G18+F18+I18+J18</f>
        <v>4500</v>
      </c>
      <c r="F18" s="125">
        <v>1400</v>
      </c>
      <c r="G18" s="125"/>
      <c r="H18" s="125">
        <v>1500</v>
      </c>
      <c r="I18" s="125"/>
      <c r="J18" s="125">
        <v>1600</v>
      </c>
      <c r="K18" s="122" t="s">
        <v>78</v>
      </c>
      <c r="L18" s="123" t="s">
        <v>93</v>
      </c>
      <c r="M18" s="71"/>
    </row>
    <row r="19" spans="1:12" ht="41.25" customHeight="1">
      <c r="A19" s="184" t="s">
        <v>71</v>
      </c>
      <c r="B19" s="156" t="s">
        <v>47</v>
      </c>
      <c r="C19" s="79" t="s">
        <v>58</v>
      </c>
      <c r="D19" s="159" t="s">
        <v>90</v>
      </c>
      <c r="E19" s="137">
        <f aca="true" t="shared" si="0" ref="E19:E27">H19+G19+F19+I19+J19</f>
        <v>301392.1</v>
      </c>
      <c r="F19" s="126">
        <f>F20+F21</f>
        <v>41913.8</v>
      </c>
      <c r="G19" s="126">
        <f>G20+G21</f>
        <v>46501</v>
      </c>
      <c r="H19" s="126">
        <f>H20+H21</f>
        <v>212977.3</v>
      </c>
      <c r="I19" s="126"/>
      <c r="J19" s="82"/>
      <c r="K19" s="169" t="s">
        <v>53</v>
      </c>
      <c r="L19" s="174" t="s">
        <v>91</v>
      </c>
    </row>
    <row r="20" spans="1:12" ht="27" customHeight="1">
      <c r="A20" s="185"/>
      <c r="B20" s="187"/>
      <c r="C20" s="81" t="s">
        <v>10</v>
      </c>
      <c r="D20" s="177"/>
      <c r="E20" s="137">
        <f t="shared" si="0"/>
        <v>60586.100000000006</v>
      </c>
      <c r="F20" s="126">
        <v>16913.8</v>
      </c>
      <c r="G20" s="126">
        <f>15501+1000</f>
        <v>16501</v>
      </c>
      <c r="H20" s="126">
        <f>22171.3+5000</f>
        <v>27171.3</v>
      </c>
      <c r="I20" s="126"/>
      <c r="J20" s="82"/>
      <c r="K20" s="170"/>
      <c r="L20" s="175"/>
    </row>
    <row r="21" spans="1:12" s="65" customFormat="1" ht="26.25" customHeight="1">
      <c r="A21" s="186"/>
      <c r="B21" s="188"/>
      <c r="C21" s="81" t="s">
        <v>52</v>
      </c>
      <c r="D21" s="178"/>
      <c r="E21" s="137">
        <f t="shared" si="0"/>
        <v>240806</v>
      </c>
      <c r="F21" s="126">
        <v>25000</v>
      </c>
      <c r="G21" s="126">
        <v>30000</v>
      </c>
      <c r="H21" s="126">
        <v>185806</v>
      </c>
      <c r="I21" s="127"/>
      <c r="J21" s="72"/>
      <c r="K21" s="171"/>
      <c r="L21" s="176"/>
    </row>
    <row r="22" spans="1:12" ht="36" customHeight="1">
      <c r="A22" s="189" t="s">
        <v>72</v>
      </c>
      <c r="B22" s="156" t="s">
        <v>80</v>
      </c>
      <c r="C22" s="79" t="s">
        <v>58</v>
      </c>
      <c r="D22" s="159" t="s">
        <v>89</v>
      </c>
      <c r="E22" s="137">
        <f>H22+G22+F22+I22+J22</f>
        <v>4480</v>
      </c>
      <c r="F22" s="126"/>
      <c r="G22" s="126">
        <f>G23+G24</f>
        <v>4480</v>
      </c>
      <c r="H22" s="126"/>
      <c r="I22" s="82"/>
      <c r="J22" s="80"/>
      <c r="K22" s="162" t="s">
        <v>53</v>
      </c>
      <c r="L22" s="143" t="s">
        <v>92</v>
      </c>
    </row>
    <row r="23" spans="1:12" ht="26.25" customHeight="1">
      <c r="A23" s="190"/>
      <c r="B23" s="157"/>
      <c r="C23" s="81" t="s">
        <v>10</v>
      </c>
      <c r="D23" s="160"/>
      <c r="E23" s="137">
        <f>H23+G23+F23+I23+J23</f>
        <v>4480</v>
      </c>
      <c r="F23" s="126"/>
      <c r="G23" s="126">
        <f>5000-520</f>
        <v>4480</v>
      </c>
      <c r="H23" s="126"/>
      <c r="I23" s="82"/>
      <c r="J23" s="82"/>
      <c r="K23" s="163"/>
      <c r="L23" s="172"/>
    </row>
    <row r="24" spans="1:12" s="65" customFormat="1" ht="26.25" customHeight="1">
      <c r="A24" s="191"/>
      <c r="B24" s="158"/>
      <c r="C24" s="81" t="s">
        <v>52</v>
      </c>
      <c r="D24" s="161"/>
      <c r="E24" s="138">
        <f>H24+G24+F24+I24+J24</f>
        <v>0</v>
      </c>
      <c r="F24" s="139"/>
      <c r="G24" s="72"/>
      <c r="H24" s="72"/>
      <c r="I24" s="72"/>
      <c r="J24" s="72"/>
      <c r="K24" s="164"/>
      <c r="L24" s="173"/>
    </row>
    <row r="25" spans="1:12" s="65" customFormat="1" ht="39" customHeight="1">
      <c r="A25" s="159" t="s">
        <v>73</v>
      </c>
      <c r="B25" s="156" t="s">
        <v>77</v>
      </c>
      <c r="C25" s="79" t="s">
        <v>58</v>
      </c>
      <c r="D25" s="159" t="s">
        <v>68</v>
      </c>
      <c r="E25" s="137">
        <f>H25+G25+F25+I25+J25</f>
        <v>91492.6</v>
      </c>
      <c r="F25" s="125"/>
      <c r="G25" s="125">
        <f>G26+G27</f>
        <v>11548.1</v>
      </c>
      <c r="H25" s="125">
        <f>H26+H27</f>
        <v>39008.5</v>
      </c>
      <c r="I25" s="125">
        <f>I26+I27</f>
        <v>40936</v>
      </c>
      <c r="J25" s="125"/>
      <c r="K25" s="162" t="s">
        <v>54</v>
      </c>
      <c r="L25" s="143" t="s">
        <v>84</v>
      </c>
    </row>
    <row r="26" spans="1:12" s="65" customFormat="1" ht="28.5" customHeight="1">
      <c r="A26" s="182"/>
      <c r="B26" s="150"/>
      <c r="C26" s="75" t="s">
        <v>10</v>
      </c>
      <c r="D26" s="177"/>
      <c r="E26" s="137">
        <f t="shared" si="0"/>
        <v>16160.5</v>
      </c>
      <c r="F26" s="125"/>
      <c r="G26" s="125">
        <f>4000-1968.1+100</f>
        <v>2131.9</v>
      </c>
      <c r="H26" s="125">
        <f>4000+3536.4</f>
        <v>7536.4</v>
      </c>
      <c r="I26" s="125">
        <f>1000+5492.2</f>
        <v>6492.2</v>
      </c>
      <c r="J26" s="125"/>
      <c r="K26" s="177"/>
      <c r="L26" s="150"/>
    </row>
    <row r="27" spans="1:12" s="65" customFormat="1" ht="36" customHeight="1">
      <c r="A27" s="183"/>
      <c r="B27" s="151"/>
      <c r="C27" s="75" t="s">
        <v>52</v>
      </c>
      <c r="D27" s="178"/>
      <c r="E27" s="137">
        <f t="shared" si="0"/>
        <v>75332.1</v>
      </c>
      <c r="F27" s="140"/>
      <c r="G27" s="125">
        <v>9416.2</v>
      </c>
      <c r="H27" s="125">
        <v>31472.1</v>
      </c>
      <c r="I27" s="125">
        <v>34443.8</v>
      </c>
      <c r="J27" s="125"/>
      <c r="K27" s="178"/>
      <c r="L27" s="151"/>
    </row>
    <row r="28" spans="1:12" s="65" customFormat="1" ht="60.75" customHeight="1">
      <c r="A28" s="132" t="s">
        <v>94</v>
      </c>
      <c r="B28" s="135" t="s">
        <v>95</v>
      </c>
      <c r="C28" s="75" t="s">
        <v>52</v>
      </c>
      <c r="D28" s="75" t="s">
        <v>61</v>
      </c>
      <c r="E28" s="124">
        <f>H28+G28+F28+I28+J28</f>
        <v>100</v>
      </c>
      <c r="F28" s="129"/>
      <c r="G28" s="125">
        <v>100</v>
      </c>
      <c r="H28" s="128"/>
      <c r="I28" s="128"/>
      <c r="J28" s="128"/>
      <c r="K28" s="122" t="s">
        <v>78</v>
      </c>
      <c r="L28" s="133" t="s">
        <v>96</v>
      </c>
    </row>
    <row r="29" spans="1:12" ht="18" customHeight="1">
      <c r="A29" s="84"/>
      <c r="B29" s="85" t="s">
        <v>66</v>
      </c>
      <c r="C29" s="86"/>
      <c r="D29" s="75"/>
      <c r="E29" s="87">
        <f aca="true" t="shared" si="1" ref="E29:J29">E17+E18+E19+E22+E25+E28</f>
        <v>455043.19999999995</v>
      </c>
      <c r="F29" s="87">
        <f t="shared" si="1"/>
        <v>43313.8</v>
      </c>
      <c r="G29" s="87">
        <f t="shared" si="1"/>
        <v>63629.1</v>
      </c>
      <c r="H29" s="87">
        <f t="shared" si="1"/>
        <v>254485.8</v>
      </c>
      <c r="I29" s="87">
        <f t="shared" si="1"/>
        <v>66645.7</v>
      </c>
      <c r="J29" s="87">
        <f t="shared" si="1"/>
        <v>26968.8</v>
      </c>
      <c r="K29" s="88"/>
      <c r="L29" s="89"/>
    </row>
    <row r="30" spans="1:12" ht="15" customHeight="1" hidden="1">
      <c r="A30" s="152" t="s">
        <v>51</v>
      </c>
      <c r="B30" s="152"/>
      <c r="C30" s="152"/>
      <c r="D30" s="152"/>
      <c r="E30" s="152"/>
      <c r="F30" s="152"/>
      <c r="G30" s="152"/>
      <c r="H30" s="152"/>
      <c r="I30" s="152"/>
      <c r="J30" s="152"/>
      <c r="K30" s="152"/>
      <c r="L30" s="152"/>
    </row>
    <row r="31" spans="1:12" ht="18" customHeight="1">
      <c r="A31" s="39"/>
      <c r="B31" s="90" t="s">
        <v>10</v>
      </c>
      <c r="C31" s="39"/>
      <c r="D31" s="39"/>
      <c r="E31" s="91">
        <f aca="true" t="shared" si="2" ref="E31:J31">E17+E18+E20+E23+E26+E28</f>
        <v>138905.1</v>
      </c>
      <c r="F31" s="91">
        <f t="shared" si="2"/>
        <v>18313.8</v>
      </c>
      <c r="G31" s="91">
        <f t="shared" si="2"/>
        <v>24212.9</v>
      </c>
      <c r="H31" s="91">
        <f t="shared" si="2"/>
        <v>37207.7</v>
      </c>
      <c r="I31" s="91">
        <f t="shared" si="2"/>
        <v>32201.9</v>
      </c>
      <c r="J31" s="91">
        <f t="shared" si="2"/>
        <v>26968.8</v>
      </c>
      <c r="K31" s="39"/>
      <c r="L31" s="39"/>
    </row>
    <row r="32" spans="1:12" ht="18" customHeight="1">
      <c r="A32" s="39"/>
      <c r="B32" s="92" t="s">
        <v>56</v>
      </c>
      <c r="C32" s="39"/>
      <c r="D32" s="39"/>
      <c r="E32" s="91">
        <f aca="true" t="shared" si="3" ref="E32:J32">E21+E24+E27</f>
        <v>316138.1</v>
      </c>
      <c r="F32" s="91">
        <f t="shared" si="3"/>
        <v>25000</v>
      </c>
      <c r="G32" s="91">
        <f t="shared" si="3"/>
        <v>39416.2</v>
      </c>
      <c r="H32" s="91">
        <f t="shared" si="3"/>
        <v>217278.1</v>
      </c>
      <c r="I32" s="91">
        <f t="shared" si="3"/>
        <v>34443.8</v>
      </c>
      <c r="J32" s="91">
        <f t="shared" si="3"/>
        <v>0</v>
      </c>
      <c r="K32" s="39"/>
      <c r="L32" s="39"/>
    </row>
    <row r="33" spans="1:12" s="67" customFormat="1" ht="18.75" customHeight="1">
      <c r="A33" s="152" t="s">
        <v>74</v>
      </c>
      <c r="B33" s="152"/>
      <c r="C33" s="152"/>
      <c r="D33" s="152"/>
      <c r="E33" s="152"/>
      <c r="F33" s="152"/>
      <c r="G33" s="152"/>
      <c r="H33" s="152"/>
      <c r="I33" s="152"/>
      <c r="J33" s="152"/>
      <c r="K33" s="152"/>
      <c r="L33" s="93"/>
    </row>
    <row r="34" spans="1:12" ht="80.25" customHeight="1">
      <c r="A34" s="84" t="s">
        <v>48</v>
      </c>
      <c r="B34" s="77" t="s">
        <v>79</v>
      </c>
      <c r="C34" s="75" t="s">
        <v>10</v>
      </c>
      <c r="D34" s="75" t="s">
        <v>67</v>
      </c>
      <c r="E34" s="124">
        <f>H34+G34+F34+I34+J34</f>
        <v>8256</v>
      </c>
      <c r="F34" s="128">
        <v>1976</v>
      </c>
      <c r="G34" s="125"/>
      <c r="H34" s="128">
        <f>158+1422+400</f>
        <v>1980</v>
      </c>
      <c r="I34" s="130">
        <f>172+1578+400</f>
        <v>2150</v>
      </c>
      <c r="J34" s="130">
        <f>172+1578+400</f>
        <v>2150</v>
      </c>
      <c r="K34" s="83" t="s">
        <v>54</v>
      </c>
      <c r="L34" s="78" t="s">
        <v>99</v>
      </c>
    </row>
    <row r="35" spans="1:12" ht="142.5" customHeight="1">
      <c r="A35" s="132" t="s">
        <v>97</v>
      </c>
      <c r="B35" s="136" t="s">
        <v>98</v>
      </c>
      <c r="C35" s="75" t="s">
        <v>52</v>
      </c>
      <c r="D35" s="75" t="s">
        <v>61</v>
      </c>
      <c r="E35" s="124">
        <f>H35+G35+F35+I35+J35</f>
        <v>500</v>
      </c>
      <c r="F35" s="129"/>
      <c r="G35" s="125">
        <v>500</v>
      </c>
      <c r="H35" s="128"/>
      <c r="I35" s="128"/>
      <c r="J35" s="128"/>
      <c r="K35" s="122" t="s">
        <v>78</v>
      </c>
      <c r="L35" s="123" t="s">
        <v>100</v>
      </c>
    </row>
    <row r="36" spans="1:12" ht="16.5" customHeight="1">
      <c r="A36" s="84"/>
      <c r="B36" s="85" t="s">
        <v>55</v>
      </c>
      <c r="C36" s="86"/>
      <c r="D36" s="75"/>
      <c r="E36" s="87">
        <f aca="true" t="shared" si="4" ref="E36:J36">E34+E35</f>
        <v>8756</v>
      </c>
      <c r="F36" s="87">
        <f t="shared" si="4"/>
        <v>1976</v>
      </c>
      <c r="G36" s="87">
        <f t="shared" si="4"/>
        <v>500</v>
      </c>
      <c r="H36" s="87">
        <f t="shared" si="4"/>
        <v>1980</v>
      </c>
      <c r="I36" s="87">
        <f t="shared" si="4"/>
        <v>2150</v>
      </c>
      <c r="J36" s="87">
        <f t="shared" si="4"/>
        <v>2150</v>
      </c>
      <c r="K36" s="94"/>
      <c r="L36" s="86"/>
    </row>
    <row r="37" spans="1:12" ht="18" customHeight="1">
      <c r="A37" s="39"/>
      <c r="B37" s="90" t="s">
        <v>10</v>
      </c>
      <c r="C37" s="39"/>
      <c r="D37" s="39"/>
      <c r="E37" s="91">
        <f aca="true" t="shared" si="5" ref="E37:J37">E36</f>
        <v>8756</v>
      </c>
      <c r="F37" s="91">
        <f t="shared" si="5"/>
        <v>1976</v>
      </c>
      <c r="G37" s="91">
        <f t="shared" si="5"/>
        <v>500</v>
      </c>
      <c r="H37" s="91">
        <f t="shared" si="5"/>
        <v>1980</v>
      </c>
      <c r="I37" s="91">
        <f t="shared" si="5"/>
        <v>2150</v>
      </c>
      <c r="J37" s="91">
        <f t="shared" si="5"/>
        <v>2150</v>
      </c>
      <c r="K37" s="39"/>
      <c r="L37" s="39"/>
    </row>
    <row r="38" spans="1:12" s="67" customFormat="1" ht="18.75" customHeight="1">
      <c r="A38" s="152" t="s">
        <v>75</v>
      </c>
      <c r="B38" s="152"/>
      <c r="C38" s="152"/>
      <c r="D38" s="152"/>
      <c r="E38" s="152"/>
      <c r="F38" s="152"/>
      <c r="G38" s="152"/>
      <c r="H38" s="152"/>
      <c r="I38" s="152"/>
      <c r="J38" s="152"/>
      <c r="K38" s="152"/>
      <c r="L38" s="93"/>
    </row>
    <row r="39" spans="1:14" ht="37.5" customHeight="1">
      <c r="A39" s="153" t="s">
        <v>49</v>
      </c>
      <c r="B39" s="156" t="s">
        <v>81</v>
      </c>
      <c r="C39" s="79" t="s">
        <v>58</v>
      </c>
      <c r="D39" s="159" t="s">
        <v>68</v>
      </c>
      <c r="E39" s="124">
        <f>H39+G39+F39+I39+J39</f>
        <v>4480</v>
      </c>
      <c r="F39" s="128"/>
      <c r="G39" s="128">
        <f>G40+G41</f>
        <v>1120</v>
      </c>
      <c r="H39" s="128">
        <f>H40+H41</f>
        <v>1120</v>
      </c>
      <c r="I39" s="128">
        <f>I40+I41</f>
        <v>1120</v>
      </c>
      <c r="J39" s="128">
        <f>J40+J41</f>
        <v>1120</v>
      </c>
      <c r="K39" s="162" t="s">
        <v>78</v>
      </c>
      <c r="L39" s="143" t="s">
        <v>101</v>
      </c>
      <c r="N39" s="71"/>
    </row>
    <row r="40" spans="1:14" ht="26.25" customHeight="1">
      <c r="A40" s="154"/>
      <c r="B40" s="157"/>
      <c r="C40" s="81" t="s">
        <v>10</v>
      </c>
      <c r="D40" s="160"/>
      <c r="E40" s="124">
        <f>H40+G40+F40+I40+J40</f>
        <v>4480</v>
      </c>
      <c r="F40" s="128"/>
      <c r="G40" s="128">
        <v>1120</v>
      </c>
      <c r="H40" s="128">
        <v>1120</v>
      </c>
      <c r="I40" s="128">
        <v>1120</v>
      </c>
      <c r="J40" s="128">
        <v>1120</v>
      </c>
      <c r="K40" s="163"/>
      <c r="L40" s="150"/>
      <c r="N40" s="71"/>
    </row>
    <row r="41" spans="1:14" ht="24" customHeight="1">
      <c r="A41" s="155"/>
      <c r="B41" s="158"/>
      <c r="C41" s="81" t="s">
        <v>52</v>
      </c>
      <c r="D41" s="161"/>
      <c r="E41" s="124">
        <f>H41+G41+F41+I41+J41</f>
        <v>0</v>
      </c>
      <c r="F41" s="128"/>
      <c r="G41" s="128"/>
      <c r="H41" s="128"/>
      <c r="I41" s="128"/>
      <c r="J41" s="131"/>
      <c r="K41" s="164"/>
      <c r="L41" s="151"/>
      <c r="N41" s="71"/>
    </row>
    <row r="42" spans="1:12" ht="21.75" customHeight="1">
      <c r="A42" s="84"/>
      <c r="B42" s="85" t="s">
        <v>57</v>
      </c>
      <c r="C42" s="95"/>
      <c r="D42" s="96"/>
      <c r="E42" s="100">
        <f aca="true" t="shared" si="6" ref="E42:J44">E39</f>
        <v>4480</v>
      </c>
      <c r="F42" s="100">
        <f t="shared" si="6"/>
        <v>0</v>
      </c>
      <c r="G42" s="100">
        <f t="shared" si="6"/>
        <v>1120</v>
      </c>
      <c r="H42" s="100">
        <f t="shared" si="6"/>
        <v>1120</v>
      </c>
      <c r="I42" s="100">
        <f t="shared" si="6"/>
        <v>1120</v>
      </c>
      <c r="J42" s="100">
        <f t="shared" si="6"/>
        <v>1120</v>
      </c>
      <c r="K42" s="95"/>
      <c r="L42" s="25"/>
    </row>
    <row r="43" spans="1:12" ht="21.75" customHeight="1">
      <c r="A43" s="84"/>
      <c r="B43" s="90" t="s">
        <v>10</v>
      </c>
      <c r="C43" s="95"/>
      <c r="D43" s="96"/>
      <c r="E43" s="100">
        <f t="shared" si="6"/>
        <v>4480</v>
      </c>
      <c r="F43" s="100">
        <f t="shared" si="6"/>
        <v>0</v>
      </c>
      <c r="G43" s="100">
        <f t="shared" si="6"/>
        <v>1120</v>
      </c>
      <c r="H43" s="100">
        <f t="shared" si="6"/>
        <v>1120</v>
      </c>
      <c r="I43" s="100">
        <f t="shared" si="6"/>
        <v>1120</v>
      </c>
      <c r="J43" s="100">
        <f t="shared" si="6"/>
        <v>1120</v>
      </c>
      <c r="K43" s="95"/>
      <c r="L43" s="25"/>
    </row>
    <row r="44" spans="1:12" ht="21.75" customHeight="1">
      <c r="A44" s="84"/>
      <c r="B44" s="92" t="s">
        <v>56</v>
      </c>
      <c r="C44" s="95"/>
      <c r="D44" s="96"/>
      <c r="E44" s="16">
        <f t="shared" si="6"/>
        <v>0</v>
      </c>
      <c r="F44" s="16">
        <f t="shared" si="6"/>
        <v>0</v>
      </c>
      <c r="G44" s="16">
        <f t="shared" si="6"/>
        <v>0</v>
      </c>
      <c r="H44" s="16">
        <f t="shared" si="6"/>
        <v>0</v>
      </c>
      <c r="I44" s="16">
        <f t="shared" si="6"/>
        <v>0</v>
      </c>
      <c r="J44" s="16">
        <f t="shared" si="6"/>
        <v>0</v>
      </c>
      <c r="K44" s="95"/>
      <c r="L44" s="25"/>
    </row>
    <row r="45" spans="1:12" s="65" customFormat="1" ht="21.75" customHeight="1">
      <c r="A45" s="84"/>
      <c r="B45" s="97" t="s">
        <v>17</v>
      </c>
      <c r="C45" s="98"/>
      <c r="D45" s="99"/>
      <c r="E45" s="100">
        <f aca="true" t="shared" si="7" ref="E45:J45">E29+E36+E42</f>
        <v>468279.19999999995</v>
      </c>
      <c r="F45" s="100">
        <f t="shared" si="7"/>
        <v>45289.8</v>
      </c>
      <c r="G45" s="100">
        <f t="shared" si="7"/>
        <v>65249.1</v>
      </c>
      <c r="H45" s="100">
        <f t="shared" si="7"/>
        <v>257585.8</v>
      </c>
      <c r="I45" s="100">
        <f t="shared" si="7"/>
        <v>69915.7</v>
      </c>
      <c r="J45" s="100">
        <f t="shared" si="7"/>
        <v>30238.8</v>
      </c>
      <c r="K45" s="94"/>
      <c r="L45" s="101"/>
    </row>
    <row r="46" spans="1:12" ht="18.75" hidden="1">
      <c r="A46" s="102"/>
      <c r="B46" s="103"/>
      <c r="C46" s="61"/>
      <c r="D46" s="61"/>
      <c r="E46" s="104"/>
      <c r="F46" s="104"/>
      <c r="G46" s="104"/>
      <c r="H46" s="105"/>
      <c r="I46" s="105"/>
      <c r="J46" s="105"/>
      <c r="K46" s="106"/>
      <c r="L46" s="107"/>
    </row>
    <row r="47" spans="1:12" ht="18" customHeight="1">
      <c r="A47" s="39"/>
      <c r="B47" s="90" t="s">
        <v>10</v>
      </c>
      <c r="C47" s="39"/>
      <c r="D47" s="39"/>
      <c r="E47" s="91">
        <f aca="true" t="shared" si="8" ref="E47:J47">E31+E37+E43</f>
        <v>152141.1</v>
      </c>
      <c r="F47" s="91">
        <f t="shared" si="8"/>
        <v>20289.8</v>
      </c>
      <c r="G47" s="91">
        <f>G31+G37+G43</f>
        <v>25832.9</v>
      </c>
      <c r="H47" s="91">
        <f t="shared" si="8"/>
        <v>40307.7</v>
      </c>
      <c r="I47" s="91">
        <f t="shared" si="8"/>
        <v>35471.9</v>
      </c>
      <c r="J47" s="91">
        <f t="shared" si="8"/>
        <v>30238.8</v>
      </c>
      <c r="K47" s="39"/>
      <c r="L47" s="39"/>
    </row>
    <row r="48" spans="1:12" ht="18" customHeight="1">
      <c r="A48" s="39"/>
      <c r="B48" s="92" t="s">
        <v>56</v>
      </c>
      <c r="C48" s="39"/>
      <c r="D48" s="39"/>
      <c r="E48" s="91">
        <f aca="true" t="shared" si="9" ref="E48:J48">E32+E44</f>
        <v>316138.1</v>
      </c>
      <c r="F48" s="91">
        <f t="shared" si="9"/>
        <v>25000</v>
      </c>
      <c r="G48" s="91">
        <f t="shared" si="9"/>
        <v>39416.2</v>
      </c>
      <c r="H48" s="91">
        <f t="shared" si="9"/>
        <v>217278.1</v>
      </c>
      <c r="I48" s="91">
        <f t="shared" si="9"/>
        <v>34443.8</v>
      </c>
      <c r="J48" s="91">
        <f t="shared" si="9"/>
        <v>0</v>
      </c>
      <c r="K48" s="39"/>
      <c r="L48" s="39"/>
    </row>
    <row r="49" spans="1:11" s="69" customFormat="1" ht="18.75">
      <c r="A49" s="74"/>
      <c r="B49" s="109"/>
      <c r="K49" s="108"/>
    </row>
    <row r="50" spans="1:12" s="69" customFormat="1" ht="18.75">
      <c r="A50" s="74"/>
      <c r="B50" s="109"/>
      <c r="C50" s="109"/>
      <c r="D50" s="109"/>
      <c r="E50" s="109"/>
      <c r="F50" s="109"/>
      <c r="H50" s="109"/>
      <c r="I50" s="109"/>
      <c r="J50" s="109"/>
      <c r="L50" s="109"/>
    </row>
    <row r="51" spans="1:12" ht="15.75">
      <c r="A51" s="73"/>
      <c r="B51" s="110"/>
      <c r="C51" s="110"/>
      <c r="D51" s="110"/>
      <c r="E51" s="110"/>
      <c r="F51" s="110"/>
      <c r="G51" s="111"/>
      <c r="H51" s="110"/>
      <c r="I51" s="110"/>
      <c r="J51" s="110"/>
      <c r="K51" s="111"/>
      <c r="L51" s="110"/>
    </row>
    <row r="52" spans="1:12" ht="12.75">
      <c r="A52" s="73"/>
      <c r="B52" s="112"/>
      <c r="C52" s="113"/>
      <c r="D52" s="113"/>
      <c r="E52" s="113"/>
      <c r="F52" s="113"/>
      <c r="G52" s="113"/>
      <c r="H52" s="113"/>
      <c r="I52" s="113"/>
      <c r="J52" s="113"/>
      <c r="K52" s="113"/>
      <c r="L52" s="113"/>
    </row>
    <row r="53" spans="1:12" ht="12.75">
      <c r="A53" s="73"/>
      <c r="B53" s="112"/>
      <c r="C53" s="113"/>
      <c r="D53" s="113"/>
      <c r="E53" s="113"/>
      <c r="F53" s="113"/>
      <c r="G53" s="113"/>
      <c r="H53" s="113"/>
      <c r="I53" s="113"/>
      <c r="J53" s="113"/>
      <c r="K53" s="113"/>
      <c r="L53" s="113"/>
    </row>
    <row r="54" spans="1:12" ht="12.75">
      <c r="A54" s="73"/>
      <c r="B54" s="113"/>
      <c r="C54" s="113"/>
      <c r="D54" s="113"/>
      <c r="E54" s="113"/>
      <c r="F54" s="113"/>
      <c r="G54" s="113"/>
      <c r="H54" s="113"/>
      <c r="I54" s="113"/>
      <c r="J54" s="113"/>
      <c r="K54" s="113"/>
      <c r="L54" s="113"/>
    </row>
    <row r="55" spans="1:12" ht="12.75">
      <c r="A55" s="73"/>
      <c r="B55" s="113"/>
      <c r="C55" s="113"/>
      <c r="D55" s="113"/>
      <c r="E55" s="113"/>
      <c r="F55" s="113"/>
      <c r="G55" s="113"/>
      <c r="H55" s="113"/>
      <c r="I55" s="113"/>
      <c r="J55" s="113"/>
      <c r="K55" s="113"/>
      <c r="L55" s="113"/>
    </row>
    <row r="56" spans="1:12" ht="12.75">
      <c r="A56" s="73"/>
      <c r="B56" s="113"/>
      <c r="C56" s="113"/>
      <c r="D56" s="113"/>
      <c r="E56" s="113"/>
      <c r="F56" s="113"/>
      <c r="G56" s="113"/>
      <c r="H56" s="113"/>
      <c r="I56" s="113"/>
      <c r="J56" s="113"/>
      <c r="K56" s="113"/>
      <c r="L56" s="113"/>
    </row>
    <row r="57" spans="1:12" ht="12.75">
      <c r="A57" s="73"/>
      <c r="B57" s="73"/>
      <c r="C57" s="73"/>
      <c r="D57" s="73"/>
      <c r="E57" s="73"/>
      <c r="F57" s="73"/>
      <c r="G57" s="73"/>
      <c r="H57" s="73"/>
      <c r="I57" s="73"/>
      <c r="J57" s="73"/>
      <c r="K57" s="73"/>
      <c r="L57" s="73"/>
    </row>
    <row r="58" spans="1:12" ht="12.75">
      <c r="A58" s="73"/>
      <c r="B58" s="73"/>
      <c r="C58" s="73"/>
      <c r="D58" s="73"/>
      <c r="E58" s="73"/>
      <c r="F58" s="73"/>
      <c r="G58" s="73"/>
      <c r="H58" s="73"/>
      <c r="I58" s="73"/>
      <c r="J58" s="73"/>
      <c r="K58" s="73"/>
      <c r="L58" s="73"/>
    </row>
    <row r="59" spans="1:12" ht="12.75">
      <c r="A59" s="73"/>
      <c r="B59" s="73"/>
      <c r="C59" s="73"/>
      <c r="D59" s="73"/>
      <c r="E59" s="73"/>
      <c r="F59" s="73"/>
      <c r="G59" s="73"/>
      <c r="H59" s="73"/>
      <c r="I59" s="73"/>
      <c r="J59" s="73"/>
      <c r="K59" s="73"/>
      <c r="L59" s="73"/>
    </row>
    <row r="60" spans="1:12" ht="12.75">
      <c r="A60" s="73"/>
      <c r="B60" s="73"/>
      <c r="C60" s="73"/>
      <c r="D60" s="73"/>
      <c r="E60" s="73"/>
      <c r="F60" s="73"/>
      <c r="G60" s="73"/>
      <c r="H60" s="73"/>
      <c r="I60" s="73"/>
      <c r="J60" s="73"/>
      <c r="K60" s="73"/>
      <c r="L60" s="73"/>
    </row>
    <row r="61" spans="1:12" ht="12.75">
      <c r="A61" s="73"/>
      <c r="B61" s="73"/>
      <c r="C61" s="73"/>
      <c r="D61" s="73"/>
      <c r="E61" s="73"/>
      <c r="F61" s="73"/>
      <c r="G61" s="73"/>
      <c r="H61" s="73"/>
      <c r="I61" s="73"/>
      <c r="J61" s="73"/>
      <c r="K61" s="73"/>
      <c r="L61" s="73"/>
    </row>
  </sheetData>
  <sheetProtection/>
  <mergeCells count="34">
    <mergeCell ref="A22:A24"/>
    <mergeCell ref="D22:D24"/>
    <mergeCell ref="K22:K24"/>
    <mergeCell ref="D25:D27"/>
    <mergeCell ref="B22:B24"/>
    <mergeCell ref="L25:L27"/>
    <mergeCell ref="A30:L30"/>
    <mergeCell ref="L13:L14"/>
    <mergeCell ref="A16:K16"/>
    <mergeCell ref="K25:K27"/>
    <mergeCell ref="B25:B27"/>
    <mergeCell ref="F13:J13"/>
    <mergeCell ref="A25:A27"/>
    <mergeCell ref="A19:A21"/>
    <mergeCell ref="B19:B21"/>
    <mergeCell ref="K19:K21"/>
    <mergeCell ref="L22:L24"/>
    <mergeCell ref="L19:L21"/>
    <mergeCell ref="D19:D21"/>
    <mergeCell ref="B9:L9"/>
    <mergeCell ref="A10:L10"/>
    <mergeCell ref="A13:A14"/>
    <mergeCell ref="B13:B14"/>
    <mergeCell ref="C13:C14"/>
    <mergeCell ref="D13:D14"/>
    <mergeCell ref="E13:E14"/>
    <mergeCell ref="K13:K14"/>
    <mergeCell ref="L39:L41"/>
    <mergeCell ref="A33:K33"/>
    <mergeCell ref="A38:K38"/>
    <mergeCell ref="A39:A41"/>
    <mergeCell ref="B39:B41"/>
    <mergeCell ref="D39:D41"/>
    <mergeCell ref="K39:K41"/>
  </mergeCells>
  <printOptions horizontalCentered="1"/>
  <pageMargins left="0.1968503937007874" right="0.1968503937007874" top="0.83" bottom="0.3937007874015748" header="0.73" footer="0.3937007874015748"/>
  <pageSetup fitToHeight="2" fitToWidth="1" horizontalDpi="600" verticalDpi="600" orientation="landscape" paperSize="9" scale="73" r:id="rId2"/>
  <rowBreaks count="1" manualBreakCount="1">
    <brk id="32" max="11"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22" sqref="E22"/>
    </sheetView>
  </sheetViews>
  <sheetFormatPr defaultColWidth="9.125" defaultRowHeight="12.75"/>
  <sheetData/>
  <sheetProtection/>
  <printOptions/>
  <pageMargins left="1.1811023622047245" right="0.3937007874015748"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2018-07-05T09:32:20Z</cp:lastPrinted>
  <dcterms:created xsi:type="dcterms:W3CDTF">2009-12-14T14:01:44Z</dcterms:created>
  <dcterms:modified xsi:type="dcterms:W3CDTF">2018-07-06T13:51:51Z</dcterms:modified>
  <cp:category/>
  <cp:version/>
  <cp:contentType/>
  <cp:contentStatus/>
</cp:coreProperties>
</file>